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externalLinks/externalLink3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_rels/externalLink17.xml.rels" ContentType="application/vnd.openxmlformats-package.relationships+xml"/>
  <Override PartName="/xl/externalLinks/_rels/externalLink26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39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24.xml.rels" ContentType="application/vnd.openxmlformats-package.relationships+xml"/>
  <Override PartName="/xl/externalLinks/_rels/externalLink31.xml.rels" ContentType="application/vnd.openxmlformats-package.relationships+xml"/>
  <Override PartName="/xl/externalLinks/_rels/externalLink41.xml.rels" ContentType="application/vnd.openxmlformats-package.relationships+xml"/>
  <Override PartName="/xl/externalLinks/_rels/externalLink34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25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32.xml.rels" ContentType="application/vnd.openxmlformats-package.relationships+xml"/>
  <Override PartName="/xl/externalLinks/_rels/externalLink35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40.xml.rels" ContentType="application/vnd.openxmlformats-package.relationships+xml"/>
  <Override PartName="/xl/externalLinks/_rels/externalLink33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38.xml.rels" ContentType="application/vnd.openxmlformats-package.relationships+xml"/>
  <Override PartName="/xl/externalLinks/_rels/externalLink29.xml.rels" ContentType="application/vnd.openxmlformats-package.relationships+xml"/>
  <Override PartName="/xl/externalLinks/_rels/externalLink30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22.xml.rels" ContentType="application/vnd.openxmlformats-package.relationships+xml"/>
  <Override PartName="/xl/externalLinks/_rels/externalLink37.xml.rels" ContentType="application/vnd.openxmlformats-package.relationships+xml"/>
  <Override PartName="/xl/externalLinks/_rels/externalLink28.xml.rels" ContentType="application/vnd.openxmlformats-package.relationships+xml"/>
  <Override PartName="/xl/externalLinks/_rels/externalLink21.xml.rels" ContentType="application/vnd.openxmlformats-package.relationships+xml"/>
  <Override PartName="/xl/externalLinks/_rels/externalLink36.xml.rels" ContentType="application/vnd.openxmlformats-package.relationships+xml"/>
  <Override PartName="/xl/externalLinks/_rels/externalLink27.xml.rels" ContentType="application/vnd.openxmlformats-package.relationships+xml"/>
  <Override PartName="/xl/externalLinks/_rels/externalLink19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8.xml.rels" ContentType="application/vnd.openxmlformats-package.relationships+xml"/>
  <Override PartName="/xl/externalLinks/externalLink1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Monthly" sheetId="1" state="visible" r:id="rId2"/>
    <sheet name="2016" sheetId="2" state="visible" r:id="rId3"/>
    <sheet name="2017" sheetId="3" state="visible" r:id="rId4"/>
    <sheet name="2018" sheetId="4" state="visible" r:id="rId5"/>
    <sheet name="2019" sheetId="5" state="visible" r:id="rId6"/>
    <sheet name="Month" sheetId="6" state="visible" r:id="rId7"/>
    <sheet name="YTD_" sheetId="7" state="visible" r:id="rId8"/>
    <sheet name="Month USD" sheetId="8" state="visible" r:id="rId9"/>
    <sheet name="YTD USD" sheetId="9" state="visible" r:id="rId10"/>
    <sheet name="YTD" sheetId="10" state="visible" r:id="rId11"/>
    <sheet name="Quarterly" sheetId="11" state="visible" r:id="rId12"/>
    <sheet name="Annually" sheetId="12" state="visible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function="false" hidden="true" localSheetId="0" name="_xlnm._FilterDatabase" vbProcedure="false">Monthly!$A$3:$AK$157</definedName>
    <definedName function="false" hidden="false" name="a" vbProcedure="false">#N/A</definedName>
    <definedName function="false" hidden="false" name="AA" vbProcedure="false">#REF!</definedName>
    <definedName function="false" hidden="false" name="aaaaaaaaaaaaaaaaa" vbProcedure="false">#N/A</definedName>
    <definedName function="false" hidden="false" name="AB" vbProcedure="false">'[1]Opng Stocks'!$M$14</definedName>
    <definedName function="false" hidden="false" name="AB_FEB" vbProcedure="false">[2]PURCHASES!$N$48</definedName>
    <definedName function="false" hidden="false" name="AB_JAN" vbProcedure="false">[2]PURCHASES!$N$42</definedName>
    <definedName function="false" hidden="false" name="AB_MAR" vbProcedure="false">[2]PURCHASES!$N$55</definedName>
    <definedName function="false" hidden="false" name="Actual_this_wk" vbProcedure="false">#REF!</definedName>
    <definedName function="false" hidden="false" name="ad" vbProcedure="false">#REF!</definedName>
    <definedName function="false" hidden="false" name="ADAB" vbProcedure="false">#REF!</definedName>
    <definedName function="false" hidden="false" name="ADABOKROM" vbProcedure="false">#REF!</definedName>
    <definedName function="false" hidden="false" name="AF" vbProcedure="false">'[1]Opng Stocks'!$M$28</definedName>
    <definedName function="false" hidden="false" name="AF_FEB" vbProcedure="false">[2]PURCHASES!$W$48</definedName>
    <definedName function="false" hidden="false" name="AF_JAN" vbProcedure="false">[2]PURCHASES!$W$42</definedName>
    <definedName function="false" hidden="false" name="AF_MAR" vbProcedure="false">[2]PURCHASES!$W$55</definedName>
    <definedName function="false" hidden="false" name="AG" vbProcedure="false">'[1]Opng Stocks'!$M$22</definedName>
    <definedName function="false" hidden="false" name="AG_FEB" vbProcedure="false">[2]PURCHASES!$O$48</definedName>
    <definedName function="false" hidden="false" name="AG_JAN" vbProcedure="false">[2]PURCHASES!$O$42</definedName>
    <definedName function="false" hidden="false" name="AG_MAR" vbProcedure="false">[2]PURCHASES!$O$55</definedName>
    <definedName function="false" hidden="false" name="AK" vbProcedure="false">'[1]Opng Stocks'!$M$7</definedName>
    <definedName function="false" hidden="false" name="AKIM_ODA" vbProcedure="false">#REF!</definedName>
    <definedName function="false" hidden="false" name="AK_FEB" vbProcedure="false">[2]PURCHASES!$B$48</definedName>
    <definedName function="false" hidden="false" name="AK_JAN" vbProcedure="false">[2]PURCHASES!$B$42</definedName>
    <definedName function="false" hidden="false" name="AK_MAR" vbProcedure="false">[2]PURCHASES!$B$55</definedName>
    <definedName function="false" hidden="false" name="ANTOAKROM" vbProcedure="false">#REF!</definedName>
    <definedName function="false" hidden="false" name="AO" vbProcedure="false">'[1]Opng Stocks'!$M$29</definedName>
    <definedName function="false" hidden="false" name="AO_FEB" vbProcedure="false">[2]PURCHASES!$X$48</definedName>
    <definedName function="false" hidden="false" name="AO_JAN" vbProcedure="false">[2]PURCHASES!$X$42</definedName>
    <definedName function="false" hidden="false" name="AO_MAR" vbProcedure="false">[2]PURCHASES!$X$55</definedName>
    <definedName function="false" hidden="false" name="Apr" vbProcedure="false">[3]Purch!$J$38</definedName>
    <definedName function="false" hidden="false" name="April" vbProcedure="false">#REF!</definedName>
    <definedName function="false" hidden="false" name="Aprstocks" vbProcedure="false">'[5]sales-0809mc'!#ref!</definedName>
    <definedName function="false" hidden="false" name="APR_AB" vbProcedure="false">[4]PURCHASES!$N$66</definedName>
    <definedName function="false" hidden="false" name="APR_AF" vbProcedure="false">[4]PURCHASES!$W$66</definedName>
    <definedName function="false" hidden="false" name="APR_AG" vbProcedure="false">[4]PURCHASES!$O$66</definedName>
    <definedName function="false" hidden="false" name="APR_AK" vbProcedure="false">[4]PURCHASES!$B$66</definedName>
    <definedName function="false" hidden="false" name="APR_AO" vbProcedure="false">[4]PURCHASES!$X$66</definedName>
    <definedName function="false" hidden="false" name="APR_AT" vbProcedure="false">[4]PURCHASES!$Y$66</definedName>
    <definedName function="false" hidden="false" name="APR_AW" vbProcedure="false">[4]PURCHASES!$C$66</definedName>
    <definedName function="false" hidden="false" name="APR_BB" vbProcedure="false">[4]PURCHASES!$E$66</definedName>
    <definedName function="false" hidden="false" name="APR_BD" vbProcedure="false">[4]PURCHASES!$P$66</definedName>
    <definedName function="false" hidden="false" name="APR_BN" vbProcedure="false">[4]PURCHASES!$D$66</definedName>
    <definedName function="false" hidden="false" name="APR_DB" vbProcedure="false">[4]PURCHASES!$F$66</definedName>
    <definedName function="false" hidden="false" name="APR_DK" vbProcedure="false">[4]PURCHASES!$Z$66</definedName>
    <definedName function="false" hidden="false" name="APR_DO" vbProcedure="false">[4]PURCHASES!$G$66</definedName>
    <definedName function="false" hidden="false" name="APR_DS" vbProcedure="false">[4]PURCHASES!$Q$66</definedName>
    <definedName function="false" hidden="false" name="APR_EB" vbProcedure="false">[4]PURCHASES!$S$66</definedName>
    <definedName function="false" hidden="false" name="APR_EK" vbProcedure="false">[4]PURCHASES!$H$66</definedName>
    <definedName function="false" hidden="false" name="APR_EN" vbProcedure="false">[4]PURCHASES!$R$66</definedName>
    <definedName function="false" hidden="false" name="APR_ES" vbProcedure="false">[4]PURCHASES!$I$66</definedName>
    <definedName function="false" hidden="false" name="APR_JB" vbProcedure="false">[4]PURCHASES!$J$66</definedName>
    <definedName function="false" hidden="false" name="APR_KP" vbProcedure="false">[4]PURCHASES!$L$66</definedName>
    <definedName function="false" hidden="false" name="APR_KS" vbProcedure="false">[4]PURCHASES!$K$66</definedName>
    <definedName function="false" hidden="false" name="APR_NE" vbProcedure="false">[4]PURCHASES!$AA$66</definedName>
    <definedName function="false" hidden="false" name="APR_OB" vbProcedure="false">[4]PURCHASES!$AB$66</definedName>
    <definedName function="false" hidden="false" name="APR_SB" vbProcedure="false">[4]PURCHASES!$U$66</definedName>
    <definedName function="false" hidden="false" name="APR_SK" vbProcedure="false">[4]PURCHASES!$M$66</definedName>
    <definedName function="false" hidden="false" name="APR_SM" vbProcedure="false">[4]PURCHASES!$T$66</definedName>
    <definedName function="false" hidden="false" name="APR_SW" vbProcedure="false">[4]PURCHASES!$V$66</definedName>
    <definedName function="false" hidden="false" name="APR_WA" vbProcedure="false">[4]PURCHASES!$AC$66</definedName>
    <definedName function="false" hidden="false" name="AS2DocOpenMode" vbProcedure="false">"AS2DocumentEdit"</definedName>
    <definedName function="false" hidden="false" name="AS2HasNoAutoHeaderFooter" vbProcedure="false">" "</definedName>
    <definedName function="false" hidden="false" name="AS2NamedRange" vbProcedure="false">3</definedName>
    <definedName function="false" hidden="false" name="AS2ReportLS" vbProcedure="false">1</definedName>
    <definedName function="false" hidden="false" name="AS2SyncStepLS" vbProcedure="false">0</definedName>
    <definedName function="false" hidden="false" name="AS2VersionLS" vbProcedure="false">300</definedName>
    <definedName function="false" hidden="false" name="ASAW" vbProcedure="false">#REF!</definedName>
    <definedName function="false" hidden="false" name="ASSIN_FOSU" vbProcedure="false">#REF!</definedName>
    <definedName function="false" hidden="false" name="AS_LC" vbProcedure="false">[6]sales!#ref!</definedName>
    <definedName function="false" hidden="false" name="AT" vbProcedure="false">'[1]Opng Stocks'!$M$30</definedName>
    <definedName function="false" hidden="false" name="atl" vbProcedure="false">'[7]Balance sheet - entity level'!$C$5</definedName>
    <definedName function="false" hidden="false" name="AT_FEB" vbProcedure="false">[2]PURCHASES!$Y$48</definedName>
    <definedName function="false" hidden="false" name="AT_JAN" vbProcedure="false">[2]PURCHASES!$Y$42</definedName>
    <definedName function="false" hidden="false" name="AT_MAT" vbProcedure="false">[2]PURCHASES!$Y$55</definedName>
    <definedName function="false" hidden="false" name="audited" vbProcedure="false">'[8]Phase 1 RA'!$E$11</definedName>
    <definedName function="false" hidden="false" name="Aug" vbProcedure="false">[3]Purch!$J$56</definedName>
    <definedName function="false" hidden="false" name="AW" vbProcedure="false">'[1]Opng Stocks'!$M$15</definedName>
    <definedName function="false" hidden="false" name="Awaiting_CTO" vbProcedure="false">[6]sales!#ref!</definedName>
    <definedName function="false" hidden="false" name="Awaiting_take_over" vbProcedure="false">[6]sales!#ref!</definedName>
    <definedName function="false" hidden="false" name="AW_FEB" vbProcedure="false">[2]PURCHASES!$C$48</definedName>
    <definedName function="false" hidden="false" name="AW_JAN" vbProcedure="false">[2]PURCHASES!$C$42</definedName>
    <definedName function="false" hidden="false" name="AW_MAR" vbProcedure="false">[2]PURCHASES!$C$55</definedName>
    <definedName function="false" hidden="false" name="Basis" vbProcedure="false">[11]Sheet1!$A$2:$A$4</definedName>
    <definedName function="false" hidden="false" name="BB" vbProcedure="false">'[1]Opng Stocks'!$M$9</definedName>
    <definedName function="false" hidden="false" name="BB_FEB" vbProcedure="false">[2]PURCHASES!$E$48</definedName>
    <definedName function="false" hidden="false" name="BB_JAN" vbProcedure="false">[2]PURCHASES!$E$42</definedName>
    <definedName function="false" hidden="false" name="BB_MAR" vbProcedure="false">[2]PURCHASES!$E$55</definedName>
    <definedName function="false" hidden="false" name="BD" vbProcedure="false">'[1]Opng Stocks'!$M$16</definedName>
    <definedName function="false" hidden="false" name="BD_BD" vbProcedure="false">[2]PURCHASES!$P$55</definedName>
    <definedName function="false" hidden="false" name="BD_FEB" vbProcedure="false">[2]PURCHASES!$P$48</definedName>
    <definedName function="false" hidden="false" name="BD_JAN" vbProcedure="false">[2]PURCHASES!$P$42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BN" vbProcedure="false">'[1]Opng Stocks'!$M$8</definedName>
    <definedName function="false" hidden="false" name="BN_FEB" vbProcedure="false">[2]PURCHASES!$D$48</definedName>
    <definedName function="false" hidden="false" name="BN_JAN" vbProcedure="false">[2]PURCHASES!$D$42</definedName>
    <definedName function="false" hidden="false" name="BN_MAR" vbProcedure="false">[2]PURCHASES!$D$55</definedName>
    <definedName function="false" hidden="false" name="BODI" vbProcedure="false">#REF!</definedName>
    <definedName function="false" hidden="false" name="BROKERREF" vbProcedure="false">[12]Sheet3!$A$225:$A$257</definedName>
    <definedName function="false" hidden="false" name="bromacomresult" vbProcedure="false">'[13]5.ATL Group P&amp;L'!$Q$53</definedName>
    <definedName function="false" hidden="false" name="bromresultmonth" vbProcedure="false">'[13]5.ATL Group P&amp;L'!$Q$26</definedName>
    <definedName function="false" hidden="false" name="BudgetROE" vbProcedure="false">'[14]Budget File'!$A$1</definedName>
    <definedName function="false" hidden="false" name="budrate" vbProcedure="false">'[15]Budget - $'!$B$6</definedName>
    <definedName function="false" hidden="false" name="BUYERREF" vbProcedure="false">[12]Sheet3!$A$2:$A$223</definedName>
    <definedName function="false" hidden="false" name="B_3" vbProcedure="false">[9]Budget!$B$125:$BN$177</definedName>
    <definedName function="false" hidden="false" name="B_4" vbProcedure="false">[10]Budget!$B$178:$BT$230</definedName>
    <definedName function="false" hidden="false" name="B_YTD" vbProcedure="false">[9]Budget!$B$284:$BN$326</definedName>
    <definedName function="false" hidden="false" name="cantax" vbProcedure="false">'[16]Central Costs'!$B$4</definedName>
    <definedName function="false" hidden="false" name="CASH" vbProcedure="false">'[17]Cash Report'!$A$34:$K$49</definedName>
    <definedName function="false" hidden="false" name="Cash_minimum" vbProcedure="false">'[18]Cash Flow'!$B$4</definedName>
    <definedName function="false" hidden="false" name="Cash_Subject" vbProcedure="false">'[17]Cash Report'!$S$15</definedName>
    <definedName function="false" hidden="false" name="ccccccccccccccc" vbProcedure="false">#N/A</definedName>
    <definedName function="false" hidden="false" name="cexps" vbProcedure="false">[3]Purch!$M$10</definedName>
    <definedName function="false" hidden="false" name="CommodityClassNA" vbProcedure="false">'[19]Commodity Classes'!$A$2</definedName>
    <definedName function="false" hidden="false" name="COMP" vbProcedure="false">[20]ShrdCstsWkng!$C$7</definedName>
    <definedName function="false" hidden="false" name="CompanyName" vbProcedure="false">[21]COMPANIES!$B$5:$B$304</definedName>
    <definedName function="false" hidden="false" name="cp" vbProcedure="false">'[22]2017-18 AGL'!$G$2</definedName>
    <definedName function="false" hidden="false" name="CTDG_A" vbProcedure="false">[23]CTDG!$H$10</definedName>
    <definedName function="false" hidden="false" name="CTDG_B" vbProcedure="false">[23]CTDG!$I$10</definedName>
    <definedName function="false" hidden="false" name="CTDG_C" vbProcedure="false">[23]CTDG!$J$10</definedName>
    <definedName function="false" hidden="false" name="CUM_PURCHASE" vbProcedure="false">[6]sales!#ref!</definedName>
    <definedName function="false" hidden="false" name="CUT" vbProcedure="false">[24]Lookup!$K$3</definedName>
    <definedName function="false" hidden="false" name="cyrate" vbProcedure="false">#REF!</definedName>
    <definedName function="false" hidden="false" name="DADIESO" vbProcedure="false">#REF!</definedName>
    <definedName function="false" hidden="false" name="Date" vbProcedure="false">[25]!Table1[[#all],[date]]</definedName>
    <definedName function="false" hidden="false" name="Day_Week" vbProcedure="false">#REF!</definedName>
    <definedName function="false" hidden="false" name="DB" vbProcedure="false">'[1]Opng Stocks'!$M$10</definedName>
    <definedName function="false" hidden="false" name="DB_FEB" vbProcedure="false">[2]PURCHASES!$F$48</definedName>
    <definedName function="false" hidden="false" name="DB_JAN" vbProcedure="false">[2]PURCHASES!$F$42</definedName>
    <definedName function="false" hidden="false" name="DB_MAR" vbProcedure="false">[2]PURCHASES!$F$55</definedName>
    <definedName function="false" hidden="false" name="debtor" vbProcedure="false">'[16]Balance Sheet'!$L$3</definedName>
    <definedName function="false" hidden="false" name="Dec" vbProcedure="false">#REF!</definedName>
    <definedName function="false" hidden="false" name="DEPIT" vbProcedure="false">[20]ShrdCstsWkng!$C$8</definedName>
    <definedName function="false" hidden="false" name="DEPOTH" vbProcedure="false">[20]ShrdCstsWkng!$C$9</definedName>
    <definedName function="false" hidden="false" name="depots" vbProcedure="false">[16]Barcoding!$B$13</definedName>
    <definedName function="false" hidden="false" name="Depot_physical_stocks" vbProcedure="false">[6]sales!#ref!</definedName>
    <definedName function="false" hidden="false" name="DF_VOLS" vbProcedure="false">[26]VolSurf!$I$13:$P$50</definedName>
    <definedName function="false" hidden="false" name="Distict_discrepant" vbProcedure="false">[6]sales!#ref!</definedName>
    <definedName function="false" hidden="false" name="div" vbProcedure="false">'[16]Summary P&amp;L (4)'!$B$18</definedName>
    <definedName function="false" hidden="false" name="DK" vbProcedure="false">'[1]Opng Stocks'!$M$31</definedName>
    <definedName function="false" hidden="false" name="DKK" vbProcedure="false">'[27]2.1 assumptions'!$B$5</definedName>
    <definedName function="false" hidden="false" name="DK_FEB" vbProcedure="false">[2]PURCHASES!$Z$48</definedName>
    <definedName function="false" hidden="false" name="DK_JAN" vbProcedure="false">[2]PURCHASES!$Z$42</definedName>
    <definedName function="false" hidden="false" name="DK_MAR" vbProcedure="false">[2]PURCHASES!$Z$55</definedName>
    <definedName function="false" hidden="false" name="DMK" vbProcedure="false">'[28]KH MV'!$A$2:$D$1025</definedName>
    <definedName function="false" hidden="false" name="Document_array" vbProcedure="false">{"Book1"}</definedName>
    <definedName function="false" hidden="false" name="DO_FEB" vbProcedure="false">[2]PURCHASES!$G$48</definedName>
    <definedName function="false" hidden="false" name="DO_JAN" vbProcedure="false">[2]PURCHASES!$G$42</definedName>
    <definedName function="false" hidden="false" name="DO_MAR" vbProcedure="false">[2]PURCHASES!$G$55</definedName>
    <definedName function="false" hidden="false" name="DS" vbProcedure="false">'[1]Opng Stocks'!$M$23</definedName>
    <definedName function="false" hidden="false" name="Dsitrict" vbProcedure="false">#REF!</definedName>
    <definedName function="false" hidden="false" name="DS_FEB" vbProcedure="false">[2]PURCHASES!$Q$48</definedName>
    <definedName function="false" hidden="false" name="DS_JAN" vbProcedure="false">[2]PURCHASES!$Q$42</definedName>
    <definedName function="false" hidden="false" name="DS_MAR" vbProcedure="false">[2]PURCHASES!$Q$55</definedName>
    <definedName function="false" hidden="false" name="E" vbProcedure="false">#REF!</definedName>
    <definedName function="false" hidden="false" name="EB" vbProcedure="false">'[1]Opng Stocks'!$M$25</definedName>
    <definedName function="false" hidden="false" name="EB_FEB" vbProcedure="false">[2]PURCHASES!$S$48</definedName>
    <definedName function="false" hidden="false" name="EB_JAN" vbProcedure="false">[2]PURCHASES!$S$42</definedName>
    <definedName function="false" hidden="false" name="EB_MAR" vbProcedure="false">[2]PURCHASES!$S$55</definedName>
    <definedName function="false" hidden="false" name="Echange_rate" vbProcedure="false">'[29]Client &amp; Agreement'!$C$1</definedName>
    <definedName function="false" hidden="false" name="EK" vbProcedure="false">'[1]Opng Stocks'!$M$11</definedName>
    <definedName function="false" hidden="false" name="EK_FEB" vbProcedure="false">[2]PURCHASES!$H$48</definedName>
    <definedName function="false" hidden="false" name="EK_JAN" vbProcedure="false">[2]PURCHASES!$H$42</definedName>
    <definedName function="false" hidden="false" name="EK_MAR" vbProcedure="false">[2]PURCHASES!$H$55</definedName>
    <definedName function="false" hidden="false" name="ELLUO" vbProcedure="false">#REF!</definedName>
    <definedName function="false" hidden="false" name="EMail_List" vbProcedure="false">'[17]Cash Report'!$S$14</definedName>
    <definedName function="false" hidden="false" name="EN" vbProcedure="false">'[1]Opng Stocks'!$M$24</definedName>
    <definedName function="false" hidden="false" name="ENCHI_B" vbProcedure="false">#REF!</definedName>
    <definedName function="false" hidden="false" name="ENG_BI_CORE_LOCATION" vbProcedure="false">"C:\Program Files (x86)\Pastel Evolution Beta\"</definedName>
    <definedName function="false" hidden="false" name="ENG_BI_LBI" vbProcedure="false">"RPHVOIRYNM"</definedName>
    <definedName function="false" hidden="false" name="ENG_BI_TLA" vbProcedure="false">"132;124;6;136;244;131;147;169;198;78;183;91;167;225;170;135;217;136;265;30;158;95;80;201;81;149;265;37;112;280;98;66"</definedName>
    <definedName function="false" hidden="false" name="EN_FEB" vbProcedure="false">[2]PURCHASES!$R$48</definedName>
    <definedName function="false" hidden="false" name="EN_JAN" vbProcedure="false">[2]PURCHASES!$R$42</definedName>
    <definedName function="false" hidden="false" name="EN_MAR" vbProcedure="false">[2]PURCHASES!$R$55</definedName>
    <definedName function="false" hidden="false" name="ES" vbProcedure="false">'[1]Opng Stocks'!$M$12</definedName>
    <definedName function="false" hidden="false" name="ES_FEB" vbProcedure="false">[2]PURCHASES!$I$48</definedName>
    <definedName function="false" hidden="false" name="ES_JAN" vbProcedure="false">[2]PURCHASES!$I$42</definedName>
    <definedName function="false" hidden="false" name="ES_MAR" vbProcedure="false">[2]PURCHASES!$I$55</definedName>
    <definedName function="false" hidden="false" name="EUR" vbProcedure="false">[30]Input!$E$6</definedName>
    <definedName function="false" hidden="false" name="Euro_Rate" vbProcedure="false">#REF!</definedName>
    <definedName function="false" hidden="false" name="Exchange_Rate" vbProcedure="false">'[29]Client &amp; Agreement'!$C$1</definedName>
    <definedName function="false" hidden="false" name="factories" vbProcedure="false">[16]Barcoding!$B$14</definedName>
    <definedName function="false" hidden="false" name="factory" vbProcedure="false">[16]Barcoding!$B$15</definedName>
    <definedName function="false" hidden="false" name="Feb" vbProcedure="false">#REF!</definedName>
    <definedName function="false" hidden="false" name="FhComm" vbProcedure="false">'[22]2017-18 AGL'!$R$1</definedName>
    <definedName function="false" hidden="false" name="fieldcc" vbProcedure="false">'[16]Summary Mapping &amp; Data'!$B$24</definedName>
    <definedName function="false" hidden="false" name="fieldcw" vbProcedure="false">'[16]Summary Mapping &amp; Data'!$B$22</definedName>
    <definedName function="false" hidden="false" name="fil" vbProcedure="false">#N/A</definedName>
    <definedName function="false" hidden="false" name="FRANCHISE" vbProcedure="false">#REF!</definedName>
    <definedName function="false" hidden="false" name="Fuelkm" vbProcedure="false">#REF!</definedName>
    <definedName function="false" hidden="false" name="FuelPrice" vbProcedure="false">#REF!</definedName>
    <definedName function="false" hidden="false" name="fuelproctdec" vbProcedure="false">#REF!</definedName>
    <definedName function="false" hidden="false" name="FX" vbProcedure="false">'[31]Exposure Report'!$AC$1</definedName>
    <definedName function="false" hidden="false" name="GBP" vbProcedure="false">[30]Input!$E$5</definedName>
    <definedName function="false" hidden="false" name="gbpOLD" vbProcedure="false">[32]Driver!$A$4</definedName>
    <definedName function="false" hidden="false" name="GEN" vbProcedure="false">[20]ShrdCstsWkng!$C$5</definedName>
    <definedName function="false" hidden="false" name="ghc" vbProcedure="false">'[33]Year 1'!$F$5</definedName>
    <definedName function="false" hidden="false" name="gj" vbProcedure="false">#N/A</definedName>
    <definedName function="false" hidden="false" name="HEDGE" vbProcedure="false">#REF!</definedName>
    <definedName function="false" hidden="false" name="hfdddddddddd" vbProcedure="false">{"Book1"}</definedName>
    <definedName function="false" hidden="false" name="increase" vbProcedure="false">'[16]Central Costs'!$B$6</definedName>
    <definedName function="false" hidden="false" name="Inflation" vbProcedure="false">[34]GEOT!$F$54</definedName>
    <definedName function="false" hidden="false" name="INFO_BI_EXE_NAME" vbProcedure="false">"BICEVOLUTION.EXE"</definedName>
    <definedName function="false" hidden="false" name="INFO_EXE_SERVER_PATH" vbProcedure="false">"C:\Program Files (x86)\Pastel Evolution Beta\BICEVOLUTION.EXE"</definedName>
    <definedName function="false" hidden="false" name="INFO_INSTANCE_ID" vbProcedure="false">"0"</definedName>
    <definedName function="false" hidden="false" name="INFO_INSTANCE_NAME" vbProcedure="false">"Purchase Master 3-5 (Evo)_20121116_15_08_40_088.xls"</definedName>
    <definedName function="false" hidden="false" name="INFO_REPORT_CODE" vbProcedure="false">"E3-AP01-3-5"</definedName>
    <definedName function="false" hidden="false" name="INFO_REPORT_ID" vbProcedure="false">"11"</definedName>
    <definedName function="false" hidden="false" name="INFO_REPORT_NAME" vbProcedure="false">"Purchase Master 3-5 (Evo)"</definedName>
    <definedName function="false" hidden="false" name="INFO_RUN_USER" vbProcedure="false">""</definedName>
    <definedName function="false" hidden="false" name="INFO_RUN_WORKSTATION" vbProcedure="false">"ATL-NH-LP-52"</definedName>
    <definedName function="false" hidden="false" name="interest" vbProcedure="false">[16]Financing!$B$2</definedName>
    <definedName function="false" hidden="false" name="IQ_ADDIN" vbProcedure="false">"AUTO"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EXPENSE_CODE_" vbProcedure="false">"MA998"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NAMES_REVISION_DATE_" vbProcedure="false">40807.8956712963</definedName>
    <definedName function="false" hidden="false" name="IQ_NTM" vbProcedure="false">6000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  <definedName function="false" hidden="false" name="Jan" vbProcedure="false">#REF!</definedName>
    <definedName function="false" hidden="false" name="JB" vbProcedure="false">'[1]Opng Stocks'!$M$17</definedName>
    <definedName function="false" hidden="false" name="JB_FEB" vbProcedure="false">[2]PURCHASES!$J$48</definedName>
    <definedName function="false" hidden="false" name="JB_JAN" vbProcedure="false">[2]PURCHASES!$J$42</definedName>
    <definedName function="false" hidden="false" name="JB_MAR" vbProcedure="false">[2]PURCHASES!$J$55</definedName>
    <definedName function="false" hidden="false" name="Jul" vbProcedure="false">[3]Purch!$J$52</definedName>
    <definedName function="false" hidden="false" name="Jun" vbProcedure="false">[3]Purch!$J$47</definedName>
    <definedName function="false" hidden="false" name="June" vbProcedure="false">#REF!</definedName>
    <definedName function="false" hidden="false" name="KAASE" vbProcedure="false">#REF!</definedName>
    <definedName function="false" hidden="false" name="KASAP" vbProcedure="false">#REF!</definedName>
    <definedName function="false" hidden="false" name="KC_VOLS" vbProcedure="false">[35]VolSurf!$G$12:$S$105</definedName>
    <definedName function="false" hidden="false" name="kkkkkkkkk" vbProcedure="false">#N/A</definedName>
    <definedName function="false" hidden="false" name="KP" vbProcedure="false">'[1]Opng Stocks'!$M$18</definedName>
    <definedName function="false" hidden="false" name="KP_FEB" vbProcedure="false">[2]PURCHASES!$L$48</definedName>
    <definedName function="false" hidden="false" name="KP_JAN" vbProcedure="false">[2]PURCHASES!$L$42</definedName>
    <definedName function="false" hidden="false" name="KP_MAR" vbProcedure="false">[2]PURCHASES!$L$55</definedName>
    <definedName function="false" hidden="false" name="KS" vbProcedure="false">'[1]Opng Stocks'!$M$13</definedName>
    <definedName function="false" hidden="false" name="KS_FEB" vbProcedure="false">[2]PURCHASES!$K$48</definedName>
    <definedName function="false" hidden="false" name="KS_JAN" vbProcedure="false">[2]PURCHASES!$K$42</definedName>
    <definedName function="false" hidden="false" name="KS_MAR" vbProcedure="false">[2]PURCHASES!$K$55</definedName>
    <definedName function="false" hidden="false" name="LIFFE_Options_Cocoa" vbProcedure="false">[36]Prices_LIFFE!$B$1:$R$1048576</definedName>
    <definedName function="false" hidden="false" name="LIFFE_Option_Cocoa" vbProcedure="false">[36]Prices_LIFFE!$B$2:$B$1048576</definedName>
    <definedName function="false" hidden="false" name="Lindt" vbProcedure="false">[37]IDH!$C$38</definedName>
    <definedName function="false" hidden="false" name="lindt1" vbProcedure="false">[37]IDH!$D$44</definedName>
    <definedName function="false" hidden="false" name="Losses" vbProcedure="false">[6]sales!#ref!</definedName>
    <definedName function="false" hidden="false" name="Mail_List" vbProcedure="false">'[17]OTC Summary'!$R$8</definedName>
    <definedName function="false" hidden="false" name="mapfee" vbProcedure="false">[16]Barcoding!$B$10</definedName>
    <definedName function="false" hidden="false" name="mappc" vbProcedure="false">'[16]Summary Mapping &amp; Data'!$B$20</definedName>
    <definedName function="false" hidden="false" name="mappw" vbProcedure="false">'[16]Summary Mapping &amp; Data'!$B$16</definedName>
    <definedName function="false" hidden="false" name="Mar" vbProcedure="false">#REF!</definedName>
    <definedName function="false" hidden="false" name="max_bags" vbProcedure="false">'[38]data previous season'!#ref!</definedName>
    <definedName function="false" hidden="false" name="May" vbProcedure="false">#REF!</definedName>
    <definedName function="false" hidden="false" name="mmmmmmmmmm" vbProcedure="false">{"Book1"}</definedName>
    <definedName function="false" hidden="false" name="mmmmmmmmmmmmmmm" vbProcedure="false">#N/A</definedName>
    <definedName function="false" hidden="false" name="Months_2" vbProcedure="false">[36]Static!$P$2:$T$13</definedName>
    <definedName function="false" hidden="false" name="Mul" vbProcedure="false">#REF!</definedName>
    <definedName function="false" hidden="false" name="M_3" vbProcedure="false">[9]Actuals!$B$125:$BN$177</definedName>
    <definedName function="false" hidden="false" name="M_4" vbProcedure="false">[10]Actuals!$B$178:$CE$230</definedName>
    <definedName function="false" hidden="false" name="M_YTD" vbProcedure="false">[9]Actuals!$B$655:$BN$697</definedName>
    <definedName function="false" hidden="false" name="N.Credit_equiv._in_bags" vbProcedure="false">[6]sales!#ref!</definedName>
    <definedName function="false" hidden="false" name="n._purchase_target_cost" vbProcedure="false">[6]sales!#ref!</definedName>
    <definedName function="false" hidden="false" name="N._purchase_target_in_bags" vbProcedure="false">[6]sales!#ref!</definedName>
    <definedName function="false" hidden="false" name="N._SSB_total" vbProcedure="false">[6]sales!#ref!</definedName>
    <definedName function="false" hidden="false" name="NE" vbProcedure="false">'[1]Opng Stocks'!$M$32</definedName>
    <definedName function="false" hidden="false" name="nestle" vbProcedure="false">'[37]Nestle fund usage'!$AE$26</definedName>
    <definedName function="false" hidden="false" name="NE_FEB" vbProcedure="false">[2]PURCHASES!$AA$48</definedName>
    <definedName function="false" hidden="false" name="NE_JAN" vbProcedure="false">[2]PURCHASES!$AA$42</definedName>
    <definedName function="false" hidden="false" name="NE_MAR" vbProcedure="false">[2]PURCHASES!$AA$55</definedName>
    <definedName function="false" hidden="false" name="NNNNNNNNNNN" vbProcedure="false">#N/A</definedName>
    <definedName function="false" hidden="false" name="NON_FRANCHISE" vbProcedure="false">#REF!</definedName>
    <definedName function="false" hidden="false" name="North_Bank_charges" vbProcedure="false">[6]sales!#ref!</definedName>
    <definedName function="false" hidden="false" name="North_cash_payment" vbProcedure="false">[6]sales!#ref!</definedName>
    <definedName function="false" hidden="false" name="North_cash_receipt" vbProcedure="false">[6]sales!#ref!</definedName>
    <definedName function="false" hidden="false" name="North_closing_balance_Bank" vbProcedure="false">[6]sales!#ref!</definedName>
    <definedName function="false" hidden="false" name="North_Closing_credit" vbProcedure="false">[6]sales!#ref!</definedName>
    <definedName function="false" hidden="false" name="North_credit_payment" vbProcedure="false">[6]sales!#ref!</definedName>
    <definedName function="false" hidden="false" name="North_credit_purchase" vbProcedure="false">[6]sales!#ref!</definedName>
    <definedName function="false" hidden="false" name="North_Dist._closing_cash" vbProcedure="false">[6]sales!#ref!</definedName>
    <definedName function="false" hidden="false" name="North_Dist_Op.Cash" vbProcedure="false">[6]sales!#ref!</definedName>
    <definedName function="false" hidden="false" name="North_dist_recovery" vbProcedure="false">[6]sales!#ref!</definedName>
    <definedName function="false" hidden="false" name="North_Dist_stock" vbProcedure="false">[6]sales!#ref!</definedName>
    <definedName function="false" hidden="false" name="North_Dist_stock_op" vbProcedure="false">[6]sales!#ref!</definedName>
    <definedName function="false" hidden="false" name="NORTH_OP._BALANCE_BANK" vbProcedure="false">[6]sales!#ref!</definedName>
    <definedName function="false" hidden="false" name="North_op._credit" vbProcedure="false">[6]sales!#ref!</definedName>
    <definedName function="false" hidden="false" name="North_open.Franchise_stocks" vbProcedure="false">[6]sales!#ref!</definedName>
    <definedName function="false" hidden="false" name="North_other_tran._cash" vbProcedure="false">[6]sales!#ref!</definedName>
    <definedName function="false" hidden="false" name="North_other_TRANS" vbProcedure="false">[6]sales!#ref!</definedName>
    <definedName function="false" hidden="false" name="North_other_transactions" vbProcedure="false">[6]sales!#ref!</definedName>
    <definedName function="false" hidden="false" name="North_paid_Dist_total" vbProcedure="false">[6]sales!#ref!</definedName>
    <definedName function="false" hidden="false" name="North_purchase" vbProcedure="false">[6]sales!#ref!</definedName>
    <definedName function="false" hidden="false" name="North_sec._evac" vbProcedure="false">[6]sales!#ref!</definedName>
    <definedName function="false" hidden="false" name="North_soc.B.F" vbProcedure="false">[6]sales!#ref!</definedName>
    <definedName function="false" hidden="false" name="North_Soc.Recovery" vbProcedure="false">[6]sales!#ref!</definedName>
    <definedName function="false" hidden="false" name="North_soc_closing_stock" vbProcedure="false">[6]sales!#ref!</definedName>
    <definedName function="false" hidden="false" name="North_soc_other_tran." vbProcedure="false">[6]sales!#ref!</definedName>
    <definedName function="false" hidden="false" name="North_total_ADB" vbProcedure="false">[6]sales!#ref!</definedName>
    <definedName function="false" hidden="false" name="North_total_cash_and_bank" vbProcedure="false">[6]sales!#ref!</definedName>
    <definedName function="false" hidden="false" name="North_total_recovery" vbProcedure="false">[6]sales!#ref!</definedName>
    <definedName function="false" hidden="false" name="NORTH_TOTAL_TRANSFER" vbProcedure="false">[6]sales!#ref!</definedName>
    <definedName function="false" hidden="false" name="Nov" vbProcedure="false">#REF!</definedName>
    <definedName function="false" hidden="false" name="Num_Bag_Truck" vbProcedure="false">#REF!</definedName>
    <definedName function="false" hidden="false" name="N_others" vbProcedure="false">[6]sales!#ref!</definedName>
    <definedName function="false" hidden="false" name="N_Rural_total" vbProcedure="false">[6]sales!#ref!</definedName>
    <definedName function="false" hidden="false" name="OB" vbProcedure="false">'[1]Opng Stocks'!$M$33</definedName>
    <definedName function="false" hidden="false" name="OBUASI" vbProcedure="false">#REF!</definedName>
    <definedName function="false" hidden="false" name="OB_FEB" vbProcedure="false">[2]PURCHASES!$AB$48</definedName>
    <definedName function="false" hidden="false" name="OB_JAN" vbProcedure="false">[2]PURCHASES!$AB$42</definedName>
    <definedName function="false" hidden="false" name="OB_MAR" vbProcedure="false">[2]PURCHASES!$AB$55</definedName>
    <definedName function="false" hidden="false" name="Oct" vbProcedure="false">#REF!</definedName>
    <definedName function="false" hidden="false" name="Open_Stock" vbProcedure="false">#REF!</definedName>
    <definedName function="false" hidden="false" name="OTC_Summary" vbProcedure="false">'[17]OTC Summary'!$B$1:$P$58</definedName>
    <definedName function="false" hidden="false" name="PcComm" vbProcedure="false">'[22]2017-18 AGL'!$S$1</definedName>
    <definedName function="false" hidden="false" name="PLdraft" vbProcedure="false">'[39]Final Copy TB'!$G$379:$G$508</definedName>
    <definedName function="false" hidden="false" name="PLFinal" vbProcedure="false">'[39]Final Copy TB'!$AE$379:$AE$508</definedName>
    <definedName function="false" hidden="false" name="PnLSummary" vbProcedure="false">'[17]OTC Summary'!$B$1:$P$58</definedName>
    <definedName function="false" hidden="false" name="PnL_Labels" vbProcedure="false">[40]Static!$A$1:$D$819</definedName>
    <definedName function="false" hidden="false" name="Price" vbProcedure="false">[3]Purch!$L$10</definedName>
    <definedName function="false" hidden="false" name="Price_bag" vbProcedure="false">#REF!</definedName>
    <definedName function="false" hidden="false" name="Producer" vbProcedure="false">[21]PRODUCER!$B$6:$B$306</definedName>
    <definedName function="false" hidden="false" name="Producer_Price" vbProcedure="false">[41]Rates!$B$16</definedName>
    <definedName function="false" hidden="false" name="PRODUCTOS" vbProcedure="false">'[21]COCOA PRODUCT'!$B$4:$B$20</definedName>
    <definedName function="false" hidden="false" name="psw" vbProcedure="false">'[16]Summary Mapping &amp; Data'!$B$28</definedName>
    <definedName function="false" hidden="false" name="PURCH" vbProcedure="false">'[27]2.1 assumptions'!$B$11</definedName>
    <definedName function="false" hidden="false" name="PURCHAES_AK_NOV" vbProcedure="false">#REF!</definedName>
    <definedName function="false" hidden="false" name="PURCHASES_AB_DEC" vbProcedure="false">[2]PURCHASES!$N$34</definedName>
    <definedName function="false" hidden="false" name="PURCHASES_AB_NOV" vbProcedure="false">[1]PURCHASES!$M$27</definedName>
    <definedName function="false" hidden="false" name="PURCHASES_AF_NOV" vbProcedure="false">[1]PURCHASES!$V$27</definedName>
    <definedName function="false" hidden="false" name="PURCHASES_AG_DEC" vbProcedure="false">[2]PURCHASES!$O$34</definedName>
    <definedName function="false" hidden="false" name="PURCHASES_AG_NOV" vbProcedure="false">[1]PURCHASES!$N$27</definedName>
    <definedName function="false" hidden="false" name="PURCHASES_AK_NOV" vbProcedure="false">[1]PURCHASES!$B$27</definedName>
    <definedName function="false" hidden="false" name="PURCHASES_AO_NOV" vbProcedure="false">[1]PURCHASES!$W$27</definedName>
    <definedName function="false" hidden="false" name="PURCHASES_AT_NOV" vbProcedure="false">[1]PURCHASES!$X$27</definedName>
    <definedName function="false" hidden="false" name="PURCHASES_AW_NOV" vbProcedure="false">[1]PURCHASES!$C$27</definedName>
    <definedName function="false" hidden="false" name="PURCHASES_BB_DEC" vbProcedure="false">[2]PURCHASES!$E$34</definedName>
    <definedName function="false" hidden="false" name="PURCHASES_BB_NOV" vbProcedure="false">[1]PURCHASES!$E$27</definedName>
    <definedName function="false" hidden="false" name="PURCHASES_BD_NOV" vbProcedure="false">[1]PURCHASES!$O$27</definedName>
    <definedName function="false" hidden="false" name="PURCHASES_BN_DEC" vbProcedure="false">[2]PURCHASES!$D$34</definedName>
    <definedName function="false" hidden="false" name="PURCHASES_BN_NOV" vbProcedure="false">[1]PURCHASES!$D$27</definedName>
    <definedName function="false" hidden="false" name="PURCHASES_DBB_DEC" vbProcedure="false">[2]PURCHASES!$G$34</definedName>
    <definedName function="false" hidden="false" name="PURCHASES_DB_DEC" vbProcedure="false">[2]PURCHASES!$F$34</definedName>
    <definedName function="false" hidden="false" name="PURCHASES_DB_NOV" vbProcedure="false">[1]PURCHASES!$F$27</definedName>
    <definedName function="false" hidden="false" name="PURCHASES_DK_DEC" vbProcedure="false">[2]PURCHASES!$Z$34</definedName>
    <definedName function="false" hidden="false" name="PURCHASES_DK_NOV" vbProcedure="false">[1]PURCHASES!$Y$27</definedName>
    <definedName function="false" hidden="false" name="PURCHASES_DS_NOV" vbProcedure="false">[1]PURCHASES!$P$27</definedName>
    <definedName function="false" hidden="false" name="PURCHASES_EB_DEC" vbProcedure="false">[2]PURCHASES!$S$34</definedName>
    <definedName function="false" hidden="false" name="PURCHASES_EB_NOV" vbProcedure="false">[1]PURCHASES!$R$27</definedName>
    <definedName function="false" hidden="false" name="PURCHASES_EK_NOV" vbProcedure="false">[1]PURCHASES!$G$27</definedName>
    <definedName function="false" hidden="false" name="PURCHASES_EN_DEC" vbProcedure="false">[2]PURCHASES!$R$34</definedName>
    <definedName function="false" hidden="false" name="PURCHASES_EN_NOV" vbProcedure="false">[1]PURCHASES!$Q$27</definedName>
    <definedName function="false" hidden="false" name="PURCHASES_ES_DEC" vbProcedure="false">[2]PURCHASES!$I$34</definedName>
    <definedName function="false" hidden="false" name="PURCHASES_ES_NOV" vbProcedure="false">[1]PURCHASES!$H$27</definedName>
    <definedName function="false" hidden="false" name="PURCHASES_JB_DEC" vbProcedure="false">[2]PURCHASES!$J$34</definedName>
    <definedName function="false" hidden="false" name="PURCHASES_JB_NOV" vbProcedure="false">[1]PURCHASES!$I$27</definedName>
    <definedName function="false" hidden="false" name="PURCHASES_KP_NOV" vbProcedure="false">[1]PURCHASES!$K$27</definedName>
    <definedName function="false" hidden="false" name="PURCHASES_KS_nOV" vbProcedure="false">[1]PURCHASES!$J$27</definedName>
    <definedName function="false" hidden="false" name="PURCHASES_NE_DEC" vbProcedure="false">[2]PURCHASES!$AA$34</definedName>
    <definedName function="false" hidden="false" name="PURCHASES_NE_NOV" vbProcedure="false">[1]PURCHASES!$Z$27</definedName>
    <definedName function="false" hidden="false" name="PURCHASES_OB_NOV" vbProcedure="false">[1]PURCHASES!$AA$27</definedName>
    <definedName function="false" hidden="false" name="PURCHASES_SB_NOV" vbProcedure="false">[1]PURCHASES!$T$27</definedName>
    <definedName function="false" hidden="false" name="PURCHASES_SK_DEC" vbProcedure="false">[2]PURCHASES!$M$34</definedName>
    <definedName function="false" hidden="false" name="PURCHASES_SK_NOV" vbProcedure="false">[1]PURCHASES!$L$27</definedName>
    <definedName function="false" hidden="false" name="PURCHASES_SM_DEC" vbProcedure="false">[2]PURCHASES!$T$34</definedName>
    <definedName function="false" hidden="false" name="PURCHASES_SM_NOV" vbProcedure="false">[1]PURCHASES!$S$27</definedName>
    <definedName function="false" hidden="false" name="PURCHASES_SW_DEC" vbProcedure="false">[2]PURCHASES!$V$34</definedName>
    <definedName function="false" hidden="false" name="PURCHASES_SW_NOV" vbProcedure="false">[1]PURCHASES!$U$27</definedName>
    <definedName function="false" hidden="false" name="PURCHASES_WA_DEC" vbProcedure="false">[2]PURCHASES!$AC$34</definedName>
    <definedName function="false" hidden="false" name="PURCHASES_WA_NOV" vbProcedure="false">[1]PURCHASES!$AB$27</definedName>
    <definedName function="false" hidden="false" name="purchses" vbProcedure="false">#N/A</definedName>
    <definedName function="false" hidden="false" name="Purple_Percentage" vbProcedure="false">'[42]invoices mc0607'!#ref!</definedName>
    <definedName function="false" hidden="false" name="qac" vbProcedure="false">'[16]Summary Mapping &amp; Data'!$B$27</definedName>
    <definedName function="false" hidden="false" name="qaw" vbProcedure="false">'[16]Summary Mapping &amp; Data'!$B$26</definedName>
    <definedName function="false" hidden="false" name="QC_VOLS" vbProcedure="false">[43]volsurf!$i$69:#REF!</definedName>
    <definedName function="false" hidden="false" name="Quality" vbProcedure="false">'[44]drop down1'!$a$67:#REF!</definedName>
    <definedName function="false" hidden="false" name="Ratekm" vbProcedure="false">#REF!</definedName>
    <definedName function="false" hidden="false" name="Ratekm1" vbProcedure="false">#REF!</definedName>
    <definedName function="false" hidden="false" name="Recovery" vbProcedure="false">[6]sales!#ref!</definedName>
    <definedName function="false" hidden="false" name="Reference2" vbProcedure="false">[45]sheet1!#ref!</definedName>
    <definedName function="false" hidden="false" name="RENT" vbProcedure="false">[20]ShrdCstsWkng!$C$4</definedName>
    <definedName function="false" hidden="false" name="RepairCost" vbProcedure="false">'[46]basic assumptions'!$j$44</definedName>
    <definedName function="false" hidden="false" name="RepairCostPerKm" vbProcedure="false">#REF!</definedName>
    <definedName function="false" hidden="false" name="RepairRate" vbProcedure="false">#REF!</definedName>
    <definedName function="false" hidden="false" name="Report_Version_4" vbProcedure="false">"A1"</definedName>
    <definedName function="false" hidden="false" name="SAP_ByDesign_R0012" vbProcedure="false">#REF!</definedName>
    <definedName function="false" hidden="false" name="SAP_ByDesign_R0014" vbProcedure="false">#REF!</definedName>
    <definedName function="false" hidden="false" name="SAP_ByDesign_R0015" vbProcedure="false">#REF!</definedName>
    <definedName function="false" hidden="false" name="SAP_ByDesign_R0016" vbProcedure="false">#REF!</definedName>
    <definedName function="false" hidden="false" name="SAP_ByDesign_R0017" vbProcedure="false">#REF!</definedName>
    <definedName function="false" hidden="false" name="SAP_ByDesign_R0018" vbProcedure="false">#REF!</definedName>
    <definedName function="false" hidden="false" name="SAP_ByDesign_T0012RP_TITLE" vbProcedure="false">#REF!</definedName>
    <definedName function="false" hidden="false" name="SAP_ByDesign_T0014RP_TITLE" vbProcedure="false">#REF!</definedName>
    <definedName function="false" hidden="false" name="SAP_ByDesign_T0015RP_TITLE" vbProcedure="false">#REF!</definedName>
    <definedName function="false" hidden="false" name="SAP_ByDesign_T0016RP_TITLE" vbProcedure="false">#REF!</definedName>
    <definedName function="false" hidden="false" name="SAP_ByDesign_T0017RP_TITLE" vbProcedure="false">#REF!</definedName>
    <definedName function="false" hidden="false" name="SAP_ByDesign_T0018RP_TITLE" vbProcedure="false">#REF!</definedName>
    <definedName function="false" hidden="false" name="SB" vbProcedure="false">'[1]Opng Stocks'!$M$20</definedName>
    <definedName function="false" hidden="false" name="SB_FEB" vbProcedure="false">[2]PURCHASES!$U$48</definedName>
    <definedName function="false" hidden="false" name="SB_JAN" vbProcedure="false">[2]PURCHASES!$U$42</definedName>
    <definedName function="false" hidden="false" name="SB_MAR" vbProcedure="false">[2]PURCHASES!$U$55</definedName>
    <definedName function="false" hidden="false" name="seller" vbProcedure="false">'[44]drop down1'!$a$2:#REF!</definedName>
    <definedName function="false" hidden="false" name="Sept" vbProcedure="false">#REF!</definedName>
    <definedName function="false" hidden="false" name="SK" vbProcedure="false">'[1]Opng Stocks'!$M$19</definedName>
    <definedName function="false" hidden="false" name="SK_FEB" vbProcedure="false">[2]PURCHASES!$M$48</definedName>
    <definedName function="false" hidden="false" name="SK_JAN" vbProcedure="false">[2]PURCHASES!$M$42</definedName>
    <definedName function="false" hidden="false" name="SK_MAR" vbProcedure="false">[2]PURCHASES!$M$55</definedName>
    <definedName function="false" hidden="false" name="SM" vbProcedure="false">'[1]Opng Stocks'!$M$26</definedName>
    <definedName function="false" hidden="false" name="SM_FEB" vbProcedure="false">[2]PURCHASES!$T$48</definedName>
    <definedName function="false" hidden="false" name="SM_JAN" vbProcedure="false">[2]PURCHASES!$T$42</definedName>
    <definedName function="false" hidden="false" name="SM_MAR" vbProcedure="false">[2]PURCHASES!$T$55</definedName>
    <definedName function="false" hidden="false" name="South_ADB" vbProcedure="false">#REF!</definedName>
    <definedName function="false" hidden="false" name="South_Bank_charges" vbProcedure="false">#REF!</definedName>
    <definedName function="false" hidden="false" name="South_cash_other_transactions" vbProcedure="false">#REF!</definedName>
    <definedName function="false" hidden="false" name="South_cash_payment" vbProcedure="false">#REF!</definedName>
    <definedName function="false" hidden="false" name="South_Cash_receipt" vbProcedure="false">#REF!</definedName>
    <definedName function="false" hidden="false" name="South_closing_balance_Bank" vbProcedure="false">#REF!</definedName>
    <definedName function="false" hidden="false" name="South_closing_cash" vbProcedure="false">#REF!</definedName>
    <definedName function="false" hidden="false" name="South_closing_credit" vbProcedure="false">#REF!</definedName>
    <definedName function="false" hidden="false" name="South_credit_equiv_in_bags" vbProcedure="false">#REF!</definedName>
    <definedName function="false" hidden="false" name="South_credit_payment" vbProcedure="false">#REF!</definedName>
    <definedName function="false" hidden="false" name="South_credit_purchase" vbProcedure="false">#REF!</definedName>
    <definedName function="false" hidden="false" name="South_Op._Bank_Balance" vbProcedure="false">#REF!</definedName>
    <definedName function="false" hidden="false" name="South_Op._Dist_Cash" vbProcedure="false">#REF!</definedName>
    <definedName function="false" hidden="false" name="South_opening_credit" vbProcedure="false">#REF!</definedName>
    <definedName function="false" hidden="false" name="South_others" vbProcedure="false">#REF!</definedName>
    <definedName function="false" hidden="false" name="South_other_transactions" vbProcedure="false">#REF!</definedName>
    <definedName function="false" hidden="false" name="South_Pd_Dist_total" vbProcedure="false">#REF!</definedName>
    <definedName function="false" hidden="false" name="South_purchase_target_in_bags" vbProcedure="false">#REF!</definedName>
    <definedName function="false" hidden="false" name="South_Rural" vbProcedure="false">#REF!</definedName>
    <definedName function="false" hidden="false" name="South_SSB" vbProcedure="false">#REF!</definedName>
    <definedName function="false" hidden="false" name="South_target_in_cedi" vbProcedure="false">#REF!</definedName>
    <definedName function="false" hidden="false" name="South_total_cash_and_bank" vbProcedure="false">#REF!</definedName>
    <definedName function="false" hidden="false" name="South_total_transfer" vbProcedure="false">#REF!</definedName>
    <definedName function="false" hidden="false" name="ss" vbProcedure="false">#N/A</definedName>
    <definedName function="false" hidden="false" name="sss" vbProcedure="false">#N/A</definedName>
    <definedName function="false" hidden="false" name="Start_date" vbProcedure="false">'[18]Cash Flow'!$B$3</definedName>
    <definedName function="false" hidden="false" name="STATION" vbProcedure="false">[20]ShrdCstsWkng!$C$6</definedName>
    <definedName function="false" hidden="false" name="Subject" vbProcedure="false">'[17]OTC Summary'!$R$9</definedName>
    <definedName function="false" hidden="false" name="SV_AUTO_CONN_CATALOG" vbProcedure="false">"AGL LIMITED"</definedName>
    <definedName function="false" hidden="false" name="SV_AUTO_CONN_SERVER" vbProcedure="false">"AGL-SERVER\SQLEXPRESS"</definedName>
    <definedName function="false" hidden="false" name="SV_DBTYPE" vbProcedure="false">"-1"</definedName>
    <definedName function="false" hidden="false" name="SV_ENCPT_AUTO_CONN_PASSWORD" vbProcedure="false">"083096084083070071115110099106101116111058"</definedName>
    <definedName function="false" hidden="false" name="SV_ENCPT_AUTO_CONN_USER" vbProcedure="false">"095094088070084121118116103114119"</definedName>
    <definedName function="false" hidden="false" name="SV_ENCPT_EVOCOMMON_PASSWORD" vbProcedure="false">"083096084083070071115110099106101116111058"</definedName>
    <definedName function="false" hidden="false" name="SV_ENCPT_EVOCOMMON_USER" vbProcedure="false">"095094088070084121118116103114119"</definedName>
    <definedName function="false" hidden="false" name="SV_ENCPT_LOGON_PWD" vbProcedure="false">"078104085088070"</definedName>
    <definedName function="false" hidden="false" name="SV_ENCPT_LOGON_USER" vbProcedure="false">"095094088070084"</definedName>
    <definedName function="false" hidden="false" name="SV_EVOCOMMON_CATALOG" vbProcedure="false">"EvolutionCommon"</definedName>
    <definedName function="false" hidden="false" name="SV_EVOCOMMON_SERVER" vbProcedure="false">"AGL-SERVER\SQLEXPRESS"</definedName>
    <definedName function="false" hidden="false" name="SV_REPORT_CODE" vbProcedure="false">"E3-AP01-3-5"</definedName>
    <definedName function="false" hidden="false" name="SV_REPORT_ID" vbProcedure="false">"11"</definedName>
    <definedName function="false" hidden="false" name="SV_REPORT_NAME" vbProcedure="false">"Purchase Master 3-5 (Evo)"</definedName>
    <definedName function="false" hidden="false" name="SV_REPOSCODE" vbProcedure="false">""</definedName>
    <definedName function="false" hidden="false" name="SV_SOLUTION_ID" vbProcedure="false">"2"</definedName>
    <definedName function="false" hidden="false" name="SV_TENANT_CODE" vbProcedure="false">""</definedName>
    <definedName function="false" hidden="false" name="SW" vbProcedure="false">'[1]Opng Stocks'!$M$21</definedName>
    <definedName function="false" hidden="false" name="SW_FEB" vbProcedure="false">[2]PURCHASES!$V$48</definedName>
    <definedName function="false" hidden="false" name="SW_JAN" vbProcedure="false">[2]PURCHASES!$V$42</definedName>
    <definedName function="false" hidden="false" name="SW_MAR" vbProcedure="false">[2]PURCHASES!$V$55</definedName>
    <definedName function="false" hidden="false" name="S_BEKWAI" vbProcedure="false">#REF!</definedName>
    <definedName function="false" hidden="false" name="S_VOLS" vbProcedure="false">[47]volsurf!$g$12:#REF!</definedName>
    <definedName function="false" hidden="false" name="TextRefCopyRangeCount" vbProcedure="false">5</definedName>
    <definedName function="false" hidden="false" name="THVT_A" vbProcedure="false">[23]THVT!$F$9</definedName>
    <definedName function="false" hidden="false" name="Total_02" vbProcedure="false">'[38]Data previous season'!$B$4</definedName>
    <definedName function="false" hidden="false" name="Total_03" vbProcedure="false">'[38]Data previous season'!$F$4</definedName>
    <definedName function="false" hidden="false" name="Total_B_Week" vbProcedure="false">#REF!</definedName>
    <definedName function="false" hidden="false" name="Total_credit" vbProcedure="false">[6]sales!#ref!</definedName>
    <definedName function="false" hidden="false" name="Total_CTO" vbProcedure="false">[6]sales!#ref!</definedName>
    <definedName function="false" hidden="false" name="Total_sealed_stock" vbProcedure="false">[6]sales!#ref!</definedName>
    <definedName function="false" hidden="false" name="Total_Staff" vbProcedure="false">[48]staff!$b$17</definedName>
    <definedName function="false" hidden="false" name="Total_stocks_BF" vbProcedure="false">[6]sales!#ref!</definedName>
    <definedName function="false" hidden="false" name="Total_Tyres" vbProcedure="false">[48]tyre!$g$31</definedName>
    <definedName function="false" hidden="false" name="trained" vbProcedure="false">'[8]Phase 1 RA'!$E$10</definedName>
    <definedName function="false" hidden="false" name="trainrate" vbProcedure="false">[16]Barcoding!$B$19</definedName>
    <definedName function="false" hidden="false" name="Transit" vbProcedure="false">[6]sales!#ref!</definedName>
    <definedName function="false" hidden="false" name="Transporter_Discrepant" vbProcedure="false">[6]sales!#ref!</definedName>
    <definedName function="false" hidden="false" name="Trip_Allowance" vbProcedure="false">[48]staff!$b$15</definedName>
    <definedName function="false" hidden="false" name="TyreMillage" vbProcedure="false">'[46]basic assumptions'!$g$55</definedName>
    <definedName function="false" hidden="false" name="TyrePrice" vbProcedure="false">#REF!</definedName>
    <definedName function="false" hidden="false" name="uktax" vbProcedure="false">'[16]Central Costs'!$B$3</definedName>
    <definedName function="false" hidden="false" name="US" vbProcedure="false">'[49]basis 1'!$a$2</definedName>
    <definedName function="false" hidden="false" name="USDCOT" vbProcedure="false">'[51]pl cotton'!$c$7</definedName>
    <definedName function="false" hidden="false" name="USD_Rate" vbProcedure="false">'[50]usd macc'!$d$2</definedName>
    <definedName function="false" hidden="false" name="Valuation_Date" vbProcedure="false">[36]Guide!$E$9</definedName>
    <definedName function="false" hidden="false" name="vehicle" vbProcedure="false">[16]Vehicles!$B$5</definedName>
    <definedName function="false" hidden="false" name="volume" vbProcedure="false">'[8]Phase 1 RA'!$E$13</definedName>
    <definedName function="false" hidden="false" name="WA" vbProcedure="false">'[1]Opng Stocks'!$M$27</definedName>
    <definedName function="false" hidden="false" name="WA_FEB" vbProcedure="false">[2]PURCHASES!$AC$48</definedName>
    <definedName function="false" hidden="false" name="WA_JAN" vbProcedure="false">[2]PURCHASES!$AC$42</definedName>
    <definedName function="false" hidden="false" name="WA_MAR" vbProcedure="false">[2]PURCHASES!$AC$55</definedName>
    <definedName function="false" hidden="false" name="Week" vbProcedure="false">[25]Lists!$E$2:$E$53</definedName>
    <definedName function="false" hidden="false" name="Weigh_bag" vbProcedure="false">#REF!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x" vbProcedure="false">'[52]market prices'!$l$42</definedName>
    <definedName function="false" hidden="false" name="XRefCopyRangeCount" vbProcedure="false">1</definedName>
    <definedName function="false" hidden="false" name="_xlnm.Print_Area" vbProcedure="false">#REF!</definedName>
    <definedName function="false" hidden="false" localSheetId="0" name="AA" vbProcedure="false">#REF!</definedName>
    <definedName function="false" hidden="false" localSheetId="0" name="Actual_this_wk" vbProcedure="false">#REF!</definedName>
    <definedName function="false" hidden="false" localSheetId="0" name="ad" vbProcedure="false">#REF!</definedName>
    <definedName function="false" hidden="false" localSheetId="0" name="ADAB" vbProcedure="false">#REF!</definedName>
    <definedName function="false" hidden="false" localSheetId="0" name="ADABOKROM" vbProcedure="false">#REF!</definedName>
    <definedName function="false" hidden="false" localSheetId="0" name="AKIM_ODA" vbProcedure="false">#REF!</definedName>
    <definedName function="false" hidden="false" localSheetId="0" name="ANTOAKROM" vbProcedure="false">#REF!</definedName>
    <definedName function="false" hidden="false" localSheetId="0" name="April" vbProcedure="false">#REF!</definedName>
    <definedName function="false" hidden="false" localSheetId="0" name="Aprstocks" vbProcedure="false">'[5]sales-0809mc'!#ref!</definedName>
    <definedName function="false" hidden="false" localSheetId="0" name="ASAW" vbProcedure="false">#REF!</definedName>
    <definedName function="false" hidden="false" localSheetId="0" name="ASSIN_FOSU" vbProcedure="false">#REF!</definedName>
    <definedName function="false" hidden="false" localSheetId="0" name="AS_LC" vbProcedure="false">[6]sales!#ref!</definedName>
    <definedName function="false" hidden="false" localSheetId="0" name="Awaiting_CTO" vbProcedure="false">[6]sales!#ref!</definedName>
    <definedName function="false" hidden="false" localSheetId="0" name="Awaiting_take_over" vbProcedure="false">[6]sales!#ref!</definedName>
    <definedName function="false" hidden="false" localSheetId="0" name="BODI" vbProcedure="false">#REF!</definedName>
    <definedName function="false" hidden="false" localSheetId="0" name="CUM_PURCHASE" vbProcedure="false">[6]sales!#ref!</definedName>
    <definedName function="false" hidden="false" localSheetId="0" name="cyrate" vbProcedure="false">#REF!</definedName>
    <definedName function="false" hidden="false" localSheetId="0" name="DADIESO" vbProcedure="false">#REF!</definedName>
    <definedName function="false" hidden="false" localSheetId="0" name="Day_Week" vbProcedure="false">#REF!</definedName>
    <definedName function="false" hidden="false" localSheetId="0" name="Dec" vbProcedure="false">#REF!</definedName>
    <definedName function="false" hidden="false" localSheetId="0" name="Depot_physical_stocks" vbProcedure="false">[6]sales!#ref!</definedName>
    <definedName function="false" hidden="false" localSheetId="0" name="Distict_discrepant" vbProcedure="false">[6]sales!#ref!</definedName>
    <definedName function="false" hidden="false" localSheetId="0" name="Document_array" vbProcedure="false">{"Book1"}</definedName>
    <definedName function="false" hidden="false" localSheetId="0" name="Dsitrict" vbProcedure="false">#REF!</definedName>
    <definedName function="false" hidden="false" localSheetId="0" name="E" vbProcedure="false">#REF!</definedName>
    <definedName function="false" hidden="false" localSheetId="0" name="ELLUO" vbProcedure="false">#REF!</definedName>
    <definedName function="false" hidden="false" localSheetId="0" name="ENCHI_B" vbProcedure="false">#REF!</definedName>
    <definedName function="false" hidden="false" localSheetId="0" name="Euro_Rate" vbProcedure="false">#REF!</definedName>
    <definedName function="false" hidden="false" localSheetId="0" name="Feb" vbProcedure="false">#REF!</definedName>
    <definedName function="false" hidden="false" localSheetId="0" name="FRANCHISE" vbProcedure="false">#REF!</definedName>
    <definedName function="false" hidden="false" localSheetId="0" name="Fuelkm" vbProcedure="false">#REF!</definedName>
    <definedName function="false" hidden="false" localSheetId="0" name="FuelPrice" vbProcedure="false">#REF!</definedName>
    <definedName function="false" hidden="false" localSheetId="0" name="fuelproctdec" vbProcedure="false">#REF!</definedName>
    <definedName function="false" hidden="false" localSheetId="0" name="HEDGE" vbProcedure="false">#REF!</definedName>
    <definedName function="false" hidden="false" localSheetId="0" name="hfdddddddddd" vbProcedure="false">{"Book1"}</definedName>
    <definedName function="false" hidden="false" localSheetId="0" name="Jan" vbProcedure="false">#REF!</definedName>
    <definedName function="false" hidden="false" localSheetId="0" name="June" vbProcedure="false">#REF!</definedName>
    <definedName function="false" hidden="false" localSheetId="0" name="KAASE" vbProcedure="false">#REF!</definedName>
    <definedName function="false" hidden="false" localSheetId="0" name="KASAP" vbProcedure="false">#REF!</definedName>
    <definedName function="false" hidden="false" localSheetId="0" name="Losses" vbProcedure="false">[6]sales!#ref!</definedName>
    <definedName function="false" hidden="false" localSheetId="0" name="Mar" vbProcedure="false">#REF!</definedName>
    <definedName function="false" hidden="false" localSheetId="0" name="max_bags" vbProcedure="false">'[38]data previous season'!#ref!</definedName>
    <definedName function="false" hidden="false" localSheetId="0" name="May" vbProcedure="false">#REF!</definedName>
    <definedName function="false" hidden="false" localSheetId="0" name="mmmmmmmmmm" vbProcedure="false">{"Book1"}</definedName>
    <definedName function="false" hidden="false" localSheetId="0" name="Mul" vbProcedure="false">#REF!</definedName>
    <definedName function="false" hidden="false" localSheetId="0" name="N.Credit_equiv._in_bags" vbProcedure="false">[6]sales!#ref!</definedName>
    <definedName function="false" hidden="false" localSheetId="0" name="n._purchase_target_cost" vbProcedure="false">[6]sales!#ref!</definedName>
    <definedName function="false" hidden="false" localSheetId="0" name="N._purchase_target_in_bags" vbProcedure="false">[6]sales!#ref!</definedName>
    <definedName function="false" hidden="false" localSheetId="0" name="N._SSB_total" vbProcedure="false">[6]sales!#ref!</definedName>
    <definedName function="false" hidden="false" localSheetId="0" name="NON_FRANCHISE" vbProcedure="false">#REF!</definedName>
    <definedName function="false" hidden="false" localSheetId="0" name="North_Bank_charges" vbProcedure="false">[6]sales!#ref!</definedName>
    <definedName function="false" hidden="false" localSheetId="0" name="North_cash_payment" vbProcedure="false">[6]sales!#ref!</definedName>
    <definedName function="false" hidden="false" localSheetId="0" name="North_cash_receipt" vbProcedure="false">[6]sales!#ref!</definedName>
    <definedName function="false" hidden="false" localSheetId="0" name="North_closing_balance_Bank" vbProcedure="false">[6]sales!#ref!</definedName>
    <definedName function="false" hidden="false" localSheetId="0" name="North_Closing_credit" vbProcedure="false">[6]sales!#ref!</definedName>
    <definedName function="false" hidden="false" localSheetId="0" name="North_credit_payment" vbProcedure="false">[6]sales!#ref!</definedName>
    <definedName function="false" hidden="false" localSheetId="0" name="North_credit_purchase" vbProcedure="false">[6]sales!#ref!</definedName>
    <definedName function="false" hidden="false" localSheetId="0" name="North_Dist._closing_cash" vbProcedure="false">[6]sales!#ref!</definedName>
    <definedName function="false" hidden="false" localSheetId="0" name="North_Dist_Op.Cash" vbProcedure="false">[6]sales!#ref!</definedName>
    <definedName function="false" hidden="false" localSheetId="0" name="North_dist_recovery" vbProcedure="false">[6]sales!#ref!</definedName>
    <definedName function="false" hidden="false" localSheetId="0" name="North_Dist_stock" vbProcedure="false">[6]sales!#ref!</definedName>
    <definedName function="false" hidden="false" localSheetId="0" name="North_Dist_stock_op" vbProcedure="false">[6]sales!#ref!</definedName>
    <definedName function="false" hidden="false" localSheetId="0" name="NORTH_OP._BALANCE_BANK" vbProcedure="false">[6]sales!#ref!</definedName>
    <definedName function="false" hidden="false" localSheetId="0" name="North_op._credit" vbProcedure="false">[6]sales!#ref!</definedName>
    <definedName function="false" hidden="false" localSheetId="0" name="North_open.Franchise_stocks" vbProcedure="false">[6]sales!#ref!</definedName>
    <definedName function="false" hidden="false" localSheetId="0" name="North_other_tran._cash" vbProcedure="false">[6]sales!#ref!</definedName>
    <definedName function="false" hidden="false" localSheetId="0" name="North_other_TRANS" vbProcedure="false">[6]sales!#ref!</definedName>
    <definedName function="false" hidden="false" localSheetId="0" name="North_other_transactions" vbProcedure="false">[6]sales!#ref!</definedName>
    <definedName function="false" hidden="false" localSheetId="0" name="North_paid_Dist_total" vbProcedure="false">[6]sales!#ref!</definedName>
    <definedName function="false" hidden="false" localSheetId="0" name="North_purchase" vbProcedure="false">[6]sales!#ref!</definedName>
    <definedName function="false" hidden="false" localSheetId="0" name="North_sec._evac" vbProcedure="false">[6]sales!#ref!</definedName>
    <definedName function="false" hidden="false" localSheetId="0" name="North_soc.B.F" vbProcedure="false">[6]sales!#ref!</definedName>
    <definedName function="false" hidden="false" localSheetId="0" name="North_Soc.Recovery" vbProcedure="false">[6]sales!#ref!</definedName>
    <definedName function="false" hidden="false" localSheetId="0" name="North_soc_closing_stock" vbProcedure="false">[6]sales!#ref!</definedName>
    <definedName function="false" hidden="false" localSheetId="0" name="North_soc_other_tran." vbProcedure="false">[6]sales!#ref!</definedName>
    <definedName function="false" hidden="false" localSheetId="0" name="North_total_ADB" vbProcedure="false">[6]sales!#ref!</definedName>
    <definedName function="false" hidden="false" localSheetId="0" name="North_total_cash_and_bank" vbProcedure="false">[6]sales!#ref!</definedName>
    <definedName function="false" hidden="false" localSheetId="0" name="North_total_recovery" vbProcedure="false">[6]sales!#ref!</definedName>
    <definedName function="false" hidden="false" localSheetId="0" name="NORTH_TOTAL_TRANSFER" vbProcedure="false">[6]sales!#ref!</definedName>
    <definedName function="false" hidden="false" localSheetId="0" name="Nov" vbProcedure="false">#REF!</definedName>
    <definedName function="false" hidden="false" localSheetId="0" name="Num_Bag_Truck" vbProcedure="false">#REF!</definedName>
    <definedName function="false" hidden="false" localSheetId="0" name="N_others" vbProcedure="false">[6]sales!#ref!</definedName>
    <definedName function="false" hidden="false" localSheetId="0" name="N_Rural_total" vbProcedure="false">[6]sales!#ref!</definedName>
    <definedName function="false" hidden="false" localSheetId="0" name="OBUASI" vbProcedure="false">#REF!</definedName>
    <definedName function="false" hidden="false" localSheetId="0" name="Oct" vbProcedure="false">#REF!</definedName>
    <definedName function="false" hidden="false" localSheetId="0" name="Open_Stock" vbProcedure="false">#REF!</definedName>
    <definedName function="false" hidden="false" localSheetId="0" name="Price_bag" vbProcedure="false">#REF!</definedName>
    <definedName function="false" hidden="false" localSheetId="0" name="PURCHAES_AK_NOV" vbProcedure="false">#REF!</definedName>
    <definedName function="false" hidden="false" localSheetId="0" name="Purple_Percentage" vbProcedure="false">'[42]invoices mc0607'!#ref!</definedName>
    <definedName function="false" hidden="false" localSheetId="0" name="Ratekm" vbProcedure="false">#REF!</definedName>
    <definedName function="false" hidden="false" localSheetId="0" name="Ratekm1" vbProcedure="false">#REF!</definedName>
    <definedName function="false" hidden="false" localSheetId="0" name="Recovery" vbProcedure="false">[6]sales!#ref!</definedName>
    <definedName function="false" hidden="false" localSheetId="0" name="Reference2" vbProcedure="false">[45]sheet1!#ref!</definedName>
    <definedName function="false" hidden="false" localSheetId="0" name="RepairCostPerKm" vbProcedure="false">#REF!</definedName>
    <definedName function="false" hidden="false" localSheetId="0" name="RepairRate" vbProcedure="false">#REF!</definedName>
    <definedName function="false" hidden="false" localSheetId="0" name="Sept" vbProcedure="false">#REF!</definedName>
    <definedName function="false" hidden="false" localSheetId="0" name="South_ADB" vbProcedure="false">#REF!</definedName>
    <definedName function="false" hidden="false" localSheetId="0" name="South_Bank_charges" vbProcedure="false">#REF!</definedName>
    <definedName function="false" hidden="false" localSheetId="0" name="South_cash_other_transactions" vbProcedure="false">#REF!</definedName>
    <definedName function="false" hidden="false" localSheetId="0" name="South_cash_payment" vbProcedure="false">#REF!</definedName>
    <definedName function="false" hidden="false" localSheetId="0" name="South_Cash_receipt" vbProcedure="false">#REF!</definedName>
    <definedName function="false" hidden="false" localSheetId="0" name="South_closing_balance_Bank" vbProcedure="false">#REF!</definedName>
    <definedName function="false" hidden="false" localSheetId="0" name="South_closing_cash" vbProcedure="false">#REF!</definedName>
    <definedName function="false" hidden="false" localSheetId="0" name="South_closing_credit" vbProcedure="false">#REF!</definedName>
    <definedName function="false" hidden="false" localSheetId="0" name="South_credit_equiv_in_bags" vbProcedure="false">#REF!</definedName>
    <definedName function="false" hidden="false" localSheetId="0" name="South_credit_payment" vbProcedure="false">#REF!</definedName>
    <definedName function="false" hidden="false" localSheetId="0" name="South_credit_purchase" vbProcedure="false">#REF!</definedName>
    <definedName function="false" hidden="false" localSheetId="0" name="South_Op._Bank_Balance" vbProcedure="false">#REF!</definedName>
    <definedName function="false" hidden="false" localSheetId="0" name="South_Op._Dist_Cash" vbProcedure="false">#REF!</definedName>
    <definedName function="false" hidden="false" localSheetId="0" name="South_opening_credit" vbProcedure="false">#REF!</definedName>
    <definedName function="false" hidden="false" localSheetId="0" name="South_others" vbProcedure="false">#REF!</definedName>
    <definedName function="false" hidden="false" localSheetId="0" name="South_other_transactions" vbProcedure="false">#REF!</definedName>
    <definedName function="false" hidden="false" localSheetId="0" name="South_Pd_Dist_total" vbProcedure="false">#REF!</definedName>
    <definedName function="false" hidden="false" localSheetId="0" name="South_purchase_target_in_bags" vbProcedure="false">#REF!</definedName>
    <definedName function="false" hidden="false" localSheetId="0" name="South_Rural" vbProcedure="false">#REF!</definedName>
    <definedName function="false" hidden="false" localSheetId="0" name="South_SSB" vbProcedure="false">#REF!</definedName>
    <definedName function="false" hidden="false" localSheetId="0" name="South_target_in_cedi" vbProcedure="false">#REF!</definedName>
    <definedName function="false" hidden="false" localSheetId="0" name="South_total_cash_and_bank" vbProcedure="false">#REF!</definedName>
    <definedName function="false" hidden="false" localSheetId="0" name="South_total_transfer" vbProcedure="false">#REF!</definedName>
    <definedName function="false" hidden="false" localSheetId="0" name="S_BEKWAI" vbProcedure="false">#REF!</definedName>
    <definedName function="false" hidden="false" localSheetId="0" name="Total_B_Week" vbProcedure="false">#REF!</definedName>
    <definedName function="false" hidden="false" localSheetId="0" name="Total_credit" vbProcedure="false">[6]sales!#ref!</definedName>
    <definedName function="false" hidden="false" localSheetId="0" name="Total_CTO" vbProcedure="false">[6]sales!#ref!</definedName>
    <definedName function="false" hidden="false" localSheetId="0" name="Total_sealed_stock" vbProcedure="false">[6]sales!#ref!</definedName>
    <definedName function="false" hidden="false" localSheetId="0" name="Total_stocks_BF" vbProcedure="false">[6]sales!#ref!</definedName>
    <definedName function="false" hidden="false" localSheetId="0" name="Transit" vbProcedure="false">[6]sales!#ref!</definedName>
    <definedName function="false" hidden="false" localSheetId="0" name="Transporter_Discrepant" vbProcedure="false">[6]sales!#ref!</definedName>
    <definedName function="false" hidden="false" localSheetId="0" name="TyrePrice" vbProcedure="false">#REF!</definedName>
    <definedName function="false" hidden="false" localSheetId="0" name="Weigh_bag" vbProcedure="false">#REF!</definedName>
    <definedName function="false" hidden="false" localSheetId="0" name="wrn.Aging._.and._.Trend._.Analysis." vbProcedure="false">{#N/A,#N/A,FALSE,"Aging Summary";#N/A,#N/A,FALSE,"Ratio Analysis";#N/A,#N/A,FALSE,"Test 120 Day Accts";#N/A,#N/A,FALSE,"Tickmarks"}</definedName>
    <definedName function="false" hidden="false" localSheetId="0" name="_xlnm.Print_Area" vbProcedure="false">#REF!</definedName>
    <definedName function="false" hidden="false" localSheetId="2" name="AA" vbProcedure="false">#REF!</definedName>
    <definedName function="false" hidden="false" localSheetId="2" name="Actual_this_wk" vbProcedure="false">#REF!</definedName>
    <definedName function="false" hidden="false" localSheetId="2" name="ad" vbProcedure="false">#REF!</definedName>
    <definedName function="false" hidden="false" localSheetId="2" name="ADAB" vbProcedure="false">#REF!</definedName>
    <definedName function="false" hidden="false" localSheetId="2" name="ADABOKROM" vbProcedure="false">#REF!</definedName>
    <definedName function="false" hidden="false" localSheetId="2" name="AKIM_ODA" vbProcedure="false">#REF!</definedName>
    <definedName function="false" hidden="false" localSheetId="2" name="ANTOAKROM" vbProcedure="false">#REF!</definedName>
    <definedName function="false" hidden="false" localSheetId="2" name="April" vbProcedure="false">#REF!</definedName>
    <definedName function="false" hidden="false" localSheetId="2" name="Aprstocks" vbProcedure="false">'[5]sales-0809mc'!#ref!</definedName>
    <definedName function="false" hidden="false" localSheetId="2" name="ASAW" vbProcedure="false">#REF!</definedName>
    <definedName function="false" hidden="false" localSheetId="2" name="ASSIN_FOSU" vbProcedure="false">#REF!</definedName>
    <definedName function="false" hidden="false" localSheetId="2" name="AS_LC" vbProcedure="false">[6]sales!#ref!</definedName>
    <definedName function="false" hidden="false" localSheetId="2" name="Awaiting_CTO" vbProcedure="false">[6]sales!#ref!</definedName>
    <definedName function="false" hidden="false" localSheetId="2" name="Awaiting_take_over" vbProcedure="false">[6]sales!#ref!</definedName>
    <definedName function="false" hidden="false" localSheetId="2" name="BODI" vbProcedure="false">#REF!</definedName>
    <definedName function="false" hidden="false" localSheetId="2" name="CUM_PURCHASE" vbProcedure="false">[6]sales!#ref!</definedName>
    <definedName function="false" hidden="false" localSheetId="2" name="cyrate" vbProcedure="false">#REF!</definedName>
    <definedName function="false" hidden="false" localSheetId="2" name="DADIESO" vbProcedure="false">#REF!</definedName>
    <definedName function="false" hidden="false" localSheetId="2" name="Day_Week" vbProcedure="false">#REF!</definedName>
    <definedName function="false" hidden="false" localSheetId="2" name="Dec" vbProcedure="false">#REF!</definedName>
    <definedName function="false" hidden="false" localSheetId="2" name="Depot_physical_stocks" vbProcedure="false">[6]sales!#ref!</definedName>
    <definedName function="false" hidden="false" localSheetId="2" name="Distict_discrepant" vbProcedure="false">[6]sales!#ref!</definedName>
    <definedName function="false" hidden="false" localSheetId="2" name="Document_array" vbProcedure="false">{"Book1"}</definedName>
    <definedName function="false" hidden="false" localSheetId="2" name="Dsitrict" vbProcedure="false">#REF!</definedName>
    <definedName function="false" hidden="false" localSheetId="2" name="E" vbProcedure="false">#REF!</definedName>
    <definedName function="false" hidden="false" localSheetId="2" name="ELLUO" vbProcedure="false">#REF!</definedName>
    <definedName function="false" hidden="false" localSheetId="2" name="ENCHI_B" vbProcedure="false">#REF!</definedName>
    <definedName function="false" hidden="false" localSheetId="2" name="Euro_Rate" vbProcedure="false">#REF!</definedName>
    <definedName function="false" hidden="false" localSheetId="2" name="Feb" vbProcedure="false">#REF!</definedName>
    <definedName function="false" hidden="false" localSheetId="2" name="FRANCHISE" vbProcedure="false">#REF!</definedName>
    <definedName function="false" hidden="false" localSheetId="2" name="Fuelkm" vbProcedure="false">#REF!</definedName>
    <definedName function="false" hidden="false" localSheetId="2" name="FuelPrice" vbProcedure="false">#REF!</definedName>
    <definedName function="false" hidden="false" localSheetId="2" name="fuelproctdec" vbProcedure="false">#REF!</definedName>
    <definedName function="false" hidden="false" localSheetId="2" name="HEDGE" vbProcedure="false">#REF!</definedName>
    <definedName function="false" hidden="false" localSheetId="2" name="hfdddddddddd" vbProcedure="false">{"Book1"}</definedName>
    <definedName function="false" hidden="false" localSheetId="2" name="Jan" vbProcedure="false">#REF!</definedName>
    <definedName function="false" hidden="false" localSheetId="2" name="June" vbProcedure="false">#REF!</definedName>
    <definedName function="false" hidden="false" localSheetId="2" name="KAASE" vbProcedure="false">#REF!</definedName>
    <definedName function="false" hidden="false" localSheetId="2" name="KASAP" vbProcedure="false">#REF!</definedName>
    <definedName function="false" hidden="false" localSheetId="2" name="Losses" vbProcedure="false">[6]sales!#ref!</definedName>
    <definedName function="false" hidden="false" localSheetId="2" name="Mar" vbProcedure="false">#REF!</definedName>
    <definedName function="false" hidden="false" localSheetId="2" name="max_bags" vbProcedure="false">'[38]data previous season'!#ref!</definedName>
    <definedName function="false" hidden="false" localSheetId="2" name="May" vbProcedure="false">#REF!</definedName>
    <definedName function="false" hidden="false" localSheetId="2" name="mmmmmmmmmm" vbProcedure="false">{"Book1"}</definedName>
    <definedName function="false" hidden="false" localSheetId="2" name="Mul" vbProcedure="false">#REF!</definedName>
    <definedName function="false" hidden="false" localSheetId="2" name="N.Credit_equiv._in_bags" vbProcedure="false">[6]sales!#ref!</definedName>
    <definedName function="false" hidden="false" localSheetId="2" name="n._purchase_target_cost" vbProcedure="false">[6]sales!#ref!</definedName>
    <definedName function="false" hidden="false" localSheetId="2" name="N._purchase_target_in_bags" vbProcedure="false">[6]sales!#ref!</definedName>
    <definedName function="false" hidden="false" localSheetId="2" name="N._SSB_total" vbProcedure="false">[6]sales!#ref!</definedName>
    <definedName function="false" hidden="false" localSheetId="2" name="NON_FRANCHISE" vbProcedure="false">#REF!</definedName>
    <definedName function="false" hidden="false" localSheetId="2" name="North_Bank_charges" vbProcedure="false">[6]sales!#ref!</definedName>
    <definedName function="false" hidden="false" localSheetId="2" name="North_cash_payment" vbProcedure="false">[6]sales!#ref!</definedName>
    <definedName function="false" hidden="false" localSheetId="2" name="North_cash_receipt" vbProcedure="false">[6]sales!#ref!</definedName>
    <definedName function="false" hidden="false" localSheetId="2" name="North_closing_balance_Bank" vbProcedure="false">[6]sales!#ref!</definedName>
    <definedName function="false" hidden="false" localSheetId="2" name="North_Closing_credit" vbProcedure="false">[6]sales!#ref!</definedName>
    <definedName function="false" hidden="false" localSheetId="2" name="North_credit_payment" vbProcedure="false">[6]sales!#ref!</definedName>
    <definedName function="false" hidden="false" localSheetId="2" name="North_credit_purchase" vbProcedure="false">[6]sales!#ref!</definedName>
    <definedName function="false" hidden="false" localSheetId="2" name="North_Dist._closing_cash" vbProcedure="false">[6]sales!#ref!</definedName>
    <definedName function="false" hidden="false" localSheetId="2" name="North_Dist_Op.Cash" vbProcedure="false">[6]sales!#ref!</definedName>
    <definedName function="false" hidden="false" localSheetId="2" name="North_dist_recovery" vbProcedure="false">[6]sales!#ref!</definedName>
    <definedName function="false" hidden="false" localSheetId="2" name="North_Dist_stock" vbProcedure="false">[6]sales!#ref!</definedName>
    <definedName function="false" hidden="false" localSheetId="2" name="North_Dist_stock_op" vbProcedure="false">[6]sales!#ref!</definedName>
    <definedName function="false" hidden="false" localSheetId="2" name="NORTH_OP._BALANCE_BANK" vbProcedure="false">[6]sales!#ref!</definedName>
    <definedName function="false" hidden="false" localSheetId="2" name="North_op._credit" vbProcedure="false">[6]sales!#ref!</definedName>
    <definedName function="false" hidden="false" localSheetId="2" name="North_open.Franchise_stocks" vbProcedure="false">[6]sales!#ref!</definedName>
    <definedName function="false" hidden="false" localSheetId="2" name="North_other_tran._cash" vbProcedure="false">[6]sales!#ref!</definedName>
    <definedName function="false" hidden="false" localSheetId="2" name="North_other_TRANS" vbProcedure="false">[6]sales!#ref!</definedName>
    <definedName function="false" hidden="false" localSheetId="2" name="North_other_transactions" vbProcedure="false">[6]sales!#ref!</definedName>
    <definedName function="false" hidden="false" localSheetId="2" name="North_paid_Dist_total" vbProcedure="false">[6]sales!#ref!</definedName>
    <definedName function="false" hidden="false" localSheetId="2" name="North_purchase" vbProcedure="false">[6]sales!#ref!</definedName>
    <definedName function="false" hidden="false" localSheetId="2" name="North_sec._evac" vbProcedure="false">[6]sales!#ref!</definedName>
    <definedName function="false" hidden="false" localSheetId="2" name="North_soc.B.F" vbProcedure="false">[6]sales!#ref!</definedName>
    <definedName function="false" hidden="false" localSheetId="2" name="North_Soc.Recovery" vbProcedure="false">[6]sales!#ref!</definedName>
    <definedName function="false" hidden="false" localSheetId="2" name="North_soc_closing_stock" vbProcedure="false">[6]sales!#ref!</definedName>
    <definedName function="false" hidden="false" localSheetId="2" name="North_soc_other_tran." vbProcedure="false">[6]sales!#ref!</definedName>
    <definedName function="false" hidden="false" localSheetId="2" name="North_total_ADB" vbProcedure="false">[6]sales!#ref!</definedName>
    <definedName function="false" hidden="false" localSheetId="2" name="North_total_cash_and_bank" vbProcedure="false">[6]sales!#ref!</definedName>
    <definedName function="false" hidden="false" localSheetId="2" name="North_total_recovery" vbProcedure="false">[6]sales!#ref!</definedName>
    <definedName function="false" hidden="false" localSheetId="2" name="NORTH_TOTAL_TRANSFER" vbProcedure="false">[6]sales!#ref!</definedName>
    <definedName function="false" hidden="false" localSheetId="2" name="Nov" vbProcedure="false">#REF!</definedName>
    <definedName function="false" hidden="false" localSheetId="2" name="Num_Bag_Truck" vbProcedure="false">#REF!</definedName>
    <definedName function="false" hidden="false" localSheetId="2" name="N_others" vbProcedure="false">[6]sales!#ref!</definedName>
    <definedName function="false" hidden="false" localSheetId="2" name="N_Rural_total" vbProcedure="false">[6]sales!#ref!</definedName>
    <definedName function="false" hidden="false" localSheetId="2" name="OBUASI" vbProcedure="false">#REF!</definedName>
    <definedName function="false" hidden="false" localSheetId="2" name="Oct" vbProcedure="false">#REF!</definedName>
    <definedName function="false" hidden="false" localSheetId="2" name="Open_Stock" vbProcedure="false">#REF!</definedName>
    <definedName function="false" hidden="false" localSheetId="2" name="Price_bag" vbProcedure="false">#REF!</definedName>
    <definedName function="false" hidden="false" localSheetId="2" name="PURCHAES_AK_NOV" vbProcedure="false">#REF!</definedName>
    <definedName function="false" hidden="false" localSheetId="2" name="Purple_Percentage" vbProcedure="false">'[42]invoices mc0607'!#ref!</definedName>
    <definedName function="false" hidden="false" localSheetId="2" name="Ratekm" vbProcedure="false">#REF!</definedName>
    <definedName function="false" hidden="false" localSheetId="2" name="Ratekm1" vbProcedure="false">#REF!</definedName>
    <definedName function="false" hidden="false" localSheetId="2" name="Recovery" vbProcedure="false">[6]sales!#ref!</definedName>
    <definedName function="false" hidden="false" localSheetId="2" name="Reference2" vbProcedure="false">[45]sheet1!#ref!</definedName>
    <definedName function="false" hidden="false" localSheetId="2" name="RepairCostPerKm" vbProcedure="false">#REF!</definedName>
    <definedName function="false" hidden="false" localSheetId="2" name="RepairRate" vbProcedure="false">#REF!</definedName>
    <definedName function="false" hidden="false" localSheetId="2" name="Sept" vbProcedure="false">#REF!</definedName>
    <definedName function="false" hidden="false" localSheetId="2" name="South_ADB" vbProcedure="false">#REF!</definedName>
    <definedName function="false" hidden="false" localSheetId="2" name="South_Bank_charges" vbProcedure="false">#REF!</definedName>
    <definedName function="false" hidden="false" localSheetId="2" name="South_cash_other_transactions" vbProcedure="false">#REF!</definedName>
    <definedName function="false" hidden="false" localSheetId="2" name="South_cash_payment" vbProcedure="false">#REF!</definedName>
    <definedName function="false" hidden="false" localSheetId="2" name="South_Cash_receipt" vbProcedure="false">#REF!</definedName>
    <definedName function="false" hidden="false" localSheetId="2" name="South_closing_balance_Bank" vbProcedure="false">#REF!</definedName>
    <definedName function="false" hidden="false" localSheetId="2" name="South_closing_cash" vbProcedure="false">#REF!</definedName>
    <definedName function="false" hidden="false" localSheetId="2" name="South_closing_credit" vbProcedure="false">#REF!</definedName>
    <definedName function="false" hidden="false" localSheetId="2" name="South_credit_equiv_in_bags" vbProcedure="false">#REF!</definedName>
    <definedName function="false" hidden="false" localSheetId="2" name="South_credit_payment" vbProcedure="false">#REF!</definedName>
    <definedName function="false" hidden="false" localSheetId="2" name="South_credit_purchase" vbProcedure="false">#REF!</definedName>
    <definedName function="false" hidden="false" localSheetId="2" name="South_Op._Bank_Balance" vbProcedure="false">#REF!</definedName>
    <definedName function="false" hidden="false" localSheetId="2" name="South_Op._Dist_Cash" vbProcedure="false">#REF!</definedName>
    <definedName function="false" hidden="false" localSheetId="2" name="South_opening_credit" vbProcedure="false">#REF!</definedName>
    <definedName function="false" hidden="false" localSheetId="2" name="South_others" vbProcedure="false">#REF!</definedName>
    <definedName function="false" hidden="false" localSheetId="2" name="South_other_transactions" vbProcedure="false">#REF!</definedName>
    <definedName function="false" hidden="false" localSheetId="2" name="South_Pd_Dist_total" vbProcedure="false">#REF!</definedName>
    <definedName function="false" hidden="false" localSheetId="2" name="South_purchase_target_in_bags" vbProcedure="false">#REF!</definedName>
    <definedName function="false" hidden="false" localSheetId="2" name="South_Rural" vbProcedure="false">#REF!</definedName>
    <definedName function="false" hidden="false" localSheetId="2" name="South_SSB" vbProcedure="false">#REF!</definedName>
    <definedName function="false" hidden="false" localSheetId="2" name="South_target_in_cedi" vbProcedure="false">#REF!</definedName>
    <definedName function="false" hidden="false" localSheetId="2" name="South_total_cash_and_bank" vbProcedure="false">#REF!</definedName>
    <definedName function="false" hidden="false" localSheetId="2" name="South_total_transfer" vbProcedure="false">#REF!</definedName>
    <definedName function="false" hidden="false" localSheetId="2" name="S_BEKWAI" vbProcedure="false">#REF!</definedName>
    <definedName function="false" hidden="false" localSheetId="2" name="Total_B_Week" vbProcedure="false">#REF!</definedName>
    <definedName function="false" hidden="false" localSheetId="2" name="Total_credit" vbProcedure="false">[6]sales!#ref!</definedName>
    <definedName function="false" hidden="false" localSheetId="2" name="Total_CTO" vbProcedure="false">[6]sales!#ref!</definedName>
    <definedName function="false" hidden="false" localSheetId="2" name="Total_sealed_stock" vbProcedure="false">[6]sales!#ref!</definedName>
    <definedName function="false" hidden="false" localSheetId="2" name="Total_stocks_BF" vbProcedure="false">[6]sales!#ref!</definedName>
    <definedName function="false" hidden="false" localSheetId="2" name="Transit" vbProcedure="false">[6]sales!#ref!</definedName>
    <definedName function="false" hidden="false" localSheetId="2" name="Transporter_Discrepant" vbProcedure="false">[6]sales!#ref!</definedName>
    <definedName function="false" hidden="false" localSheetId="2" name="TyrePrice" vbProcedure="false">#REF!</definedName>
    <definedName function="false" hidden="false" localSheetId="2" name="Weigh_bag" vbProcedure="false">#REF!</definedName>
    <definedName function="false" hidden="false" localSheetId="2" name="wrn.Aging._.and._.Trend._.Analysis." vbProcedure="false">{#N/A,#N/A,FALSE,"Aging Summary";#N/A,#N/A,FALSE,"Ratio Analysis";#N/A,#N/A,FALSE,"Test 120 Day Accts";#N/A,#N/A,FALSE,"Tickmarks"}</definedName>
    <definedName function="false" hidden="false" localSheetId="2" name="_xlnm.Print_Area" vbProcedure="false">#REF!</definedName>
    <definedName function="false" hidden="false" localSheetId="3" name="AA" vbProcedure="false">#REF!</definedName>
    <definedName function="false" hidden="false" localSheetId="3" name="Actual_this_wk" vbProcedure="false">#REF!</definedName>
    <definedName function="false" hidden="false" localSheetId="3" name="ad" vbProcedure="false">#REF!</definedName>
    <definedName function="false" hidden="false" localSheetId="3" name="ADAB" vbProcedure="false">#REF!</definedName>
    <definedName function="false" hidden="false" localSheetId="3" name="ADABOKROM" vbProcedure="false">#REF!</definedName>
    <definedName function="false" hidden="false" localSheetId="3" name="AKIM_ODA" vbProcedure="false">#REF!</definedName>
    <definedName function="false" hidden="false" localSheetId="3" name="ANTOAKROM" vbProcedure="false">#REF!</definedName>
    <definedName function="false" hidden="false" localSheetId="3" name="April" vbProcedure="false">#REF!</definedName>
    <definedName function="false" hidden="false" localSheetId="3" name="Aprstocks" vbProcedure="false">'[5]sales-0809mc'!#ref!</definedName>
    <definedName function="false" hidden="false" localSheetId="3" name="ASAW" vbProcedure="false">#REF!</definedName>
    <definedName function="false" hidden="false" localSheetId="3" name="ASSIN_FOSU" vbProcedure="false">#REF!</definedName>
    <definedName function="false" hidden="false" localSheetId="3" name="AS_LC" vbProcedure="false">[6]sales!#ref!</definedName>
    <definedName function="false" hidden="false" localSheetId="3" name="Awaiting_CTO" vbProcedure="false">[6]sales!#ref!</definedName>
    <definedName function="false" hidden="false" localSheetId="3" name="Awaiting_take_over" vbProcedure="false">[6]sales!#ref!</definedName>
    <definedName function="false" hidden="false" localSheetId="3" name="BODI" vbProcedure="false">#REF!</definedName>
    <definedName function="false" hidden="false" localSheetId="3" name="CUM_PURCHASE" vbProcedure="false">[6]sales!#ref!</definedName>
    <definedName function="false" hidden="false" localSheetId="3" name="cyrate" vbProcedure="false">#REF!</definedName>
    <definedName function="false" hidden="false" localSheetId="3" name="DADIESO" vbProcedure="false">#REF!</definedName>
    <definedName function="false" hidden="false" localSheetId="3" name="Day_Week" vbProcedure="false">#REF!</definedName>
    <definedName function="false" hidden="false" localSheetId="3" name="Dec" vbProcedure="false">#REF!</definedName>
    <definedName function="false" hidden="false" localSheetId="3" name="Depot_physical_stocks" vbProcedure="false">[6]sales!#ref!</definedName>
    <definedName function="false" hidden="false" localSheetId="3" name="Distict_discrepant" vbProcedure="false">[6]sales!#ref!</definedName>
    <definedName function="false" hidden="false" localSheetId="3" name="Document_array" vbProcedure="false">{"Book1"}</definedName>
    <definedName function="false" hidden="false" localSheetId="3" name="Dsitrict" vbProcedure="false">#REF!</definedName>
    <definedName function="false" hidden="false" localSheetId="3" name="E" vbProcedure="false">#REF!</definedName>
    <definedName function="false" hidden="false" localSheetId="3" name="ELLUO" vbProcedure="false">#REF!</definedName>
    <definedName function="false" hidden="false" localSheetId="3" name="ENCHI_B" vbProcedure="false">#REF!</definedName>
    <definedName function="false" hidden="false" localSheetId="3" name="Euro_Rate" vbProcedure="false">#REF!</definedName>
    <definedName function="false" hidden="false" localSheetId="3" name="Feb" vbProcedure="false">#REF!</definedName>
    <definedName function="false" hidden="false" localSheetId="3" name="FRANCHISE" vbProcedure="false">#REF!</definedName>
    <definedName function="false" hidden="false" localSheetId="3" name="Fuelkm" vbProcedure="false">#REF!</definedName>
    <definedName function="false" hidden="false" localSheetId="3" name="FuelPrice" vbProcedure="false">#REF!</definedName>
    <definedName function="false" hidden="false" localSheetId="3" name="fuelproctdec" vbProcedure="false">#REF!</definedName>
    <definedName function="false" hidden="false" localSheetId="3" name="HEDGE" vbProcedure="false">#REF!</definedName>
    <definedName function="false" hidden="false" localSheetId="3" name="hfdddddddddd" vbProcedure="false">{"Book1"}</definedName>
    <definedName function="false" hidden="false" localSheetId="3" name="Jan" vbProcedure="false">#REF!</definedName>
    <definedName function="false" hidden="false" localSheetId="3" name="June" vbProcedure="false">#REF!</definedName>
    <definedName function="false" hidden="false" localSheetId="3" name="KAASE" vbProcedure="false">#REF!</definedName>
    <definedName function="false" hidden="false" localSheetId="3" name="KASAP" vbProcedure="false">#REF!</definedName>
    <definedName function="false" hidden="false" localSheetId="3" name="Losses" vbProcedure="false">[6]sales!#ref!</definedName>
    <definedName function="false" hidden="false" localSheetId="3" name="Mar" vbProcedure="false">#REF!</definedName>
    <definedName function="false" hidden="false" localSheetId="3" name="max_bags" vbProcedure="false">'[38]data previous season'!#ref!</definedName>
    <definedName function="false" hidden="false" localSheetId="3" name="May" vbProcedure="false">#REF!</definedName>
    <definedName function="false" hidden="false" localSheetId="3" name="mmmmmmmmmm" vbProcedure="false">{"Book1"}</definedName>
    <definedName function="false" hidden="false" localSheetId="3" name="Mul" vbProcedure="false">#REF!</definedName>
    <definedName function="false" hidden="false" localSheetId="3" name="N.Credit_equiv._in_bags" vbProcedure="false">[6]sales!#ref!</definedName>
    <definedName function="false" hidden="false" localSheetId="3" name="n._purchase_target_cost" vbProcedure="false">[6]sales!#ref!</definedName>
    <definedName function="false" hidden="false" localSheetId="3" name="N._purchase_target_in_bags" vbProcedure="false">[6]sales!#ref!</definedName>
    <definedName function="false" hidden="false" localSheetId="3" name="N._SSB_total" vbProcedure="false">[6]sales!#ref!</definedName>
    <definedName function="false" hidden="false" localSheetId="3" name="NON_FRANCHISE" vbProcedure="false">#REF!</definedName>
    <definedName function="false" hidden="false" localSheetId="3" name="North_Bank_charges" vbProcedure="false">[6]sales!#ref!</definedName>
    <definedName function="false" hidden="false" localSheetId="3" name="North_cash_payment" vbProcedure="false">[6]sales!#ref!</definedName>
    <definedName function="false" hidden="false" localSheetId="3" name="North_cash_receipt" vbProcedure="false">[6]sales!#ref!</definedName>
    <definedName function="false" hidden="false" localSheetId="3" name="North_closing_balance_Bank" vbProcedure="false">[6]sales!#ref!</definedName>
    <definedName function="false" hidden="false" localSheetId="3" name="North_Closing_credit" vbProcedure="false">[6]sales!#ref!</definedName>
    <definedName function="false" hidden="false" localSheetId="3" name="North_credit_payment" vbProcedure="false">[6]sales!#ref!</definedName>
    <definedName function="false" hidden="false" localSheetId="3" name="North_credit_purchase" vbProcedure="false">[6]sales!#ref!</definedName>
    <definedName function="false" hidden="false" localSheetId="3" name="North_Dist._closing_cash" vbProcedure="false">[6]sales!#ref!</definedName>
    <definedName function="false" hidden="false" localSheetId="3" name="North_Dist_Op.Cash" vbProcedure="false">[6]sales!#ref!</definedName>
    <definedName function="false" hidden="false" localSheetId="3" name="North_dist_recovery" vbProcedure="false">[6]sales!#ref!</definedName>
    <definedName function="false" hidden="false" localSheetId="3" name="North_Dist_stock" vbProcedure="false">[6]sales!#ref!</definedName>
    <definedName function="false" hidden="false" localSheetId="3" name="North_Dist_stock_op" vbProcedure="false">[6]sales!#ref!</definedName>
    <definedName function="false" hidden="false" localSheetId="3" name="NORTH_OP._BALANCE_BANK" vbProcedure="false">[6]sales!#ref!</definedName>
    <definedName function="false" hidden="false" localSheetId="3" name="North_op._credit" vbProcedure="false">[6]sales!#ref!</definedName>
    <definedName function="false" hidden="false" localSheetId="3" name="North_open.Franchise_stocks" vbProcedure="false">[6]sales!#ref!</definedName>
    <definedName function="false" hidden="false" localSheetId="3" name="North_other_tran._cash" vbProcedure="false">[6]sales!#ref!</definedName>
    <definedName function="false" hidden="false" localSheetId="3" name="North_other_TRANS" vbProcedure="false">[6]sales!#ref!</definedName>
    <definedName function="false" hidden="false" localSheetId="3" name="North_other_transactions" vbProcedure="false">[6]sales!#ref!</definedName>
    <definedName function="false" hidden="false" localSheetId="3" name="North_paid_Dist_total" vbProcedure="false">[6]sales!#ref!</definedName>
    <definedName function="false" hidden="false" localSheetId="3" name="North_purchase" vbProcedure="false">[6]sales!#ref!</definedName>
    <definedName function="false" hidden="false" localSheetId="3" name="North_sec._evac" vbProcedure="false">[6]sales!#ref!</definedName>
    <definedName function="false" hidden="false" localSheetId="3" name="North_soc.B.F" vbProcedure="false">[6]sales!#ref!</definedName>
    <definedName function="false" hidden="false" localSheetId="3" name="North_Soc.Recovery" vbProcedure="false">[6]sales!#ref!</definedName>
    <definedName function="false" hidden="false" localSheetId="3" name="North_soc_closing_stock" vbProcedure="false">[6]sales!#ref!</definedName>
    <definedName function="false" hidden="false" localSheetId="3" name="North_soc_other_tran." vbProcedure="false">[6]sales!#ref!</definedName>
    <definedName function="false" hidden="false" localSheetId="3" name="North_total_ADB" vbProcedure="false">[6]sales!#ref!</definedName>
    <definedName function="false" hidden="false" localSheetId="3" name="North_total_cash_and_bank" vbProcedure="false">[6]sales!#ref!</definedName>
    <definedName function="false" hidden="false" localSheetId="3" name="North_total_recovery" vbProcedure="false">[6]sales!#ref!</definedName>
    <definedName function="false" hidden="false" localSheetId="3" name="NORTH_TOTAL_TRANSFER" vbProcedure="false">[6]sales!#ref!</definedName>
    <definedName function="false" hidden="false" localSheetId="3" name="Nov" vbProcedure="false">#REF!</definedName>
    <definedName function="false" hidden="false" localSheetId="3" name="Num_Bag_Truck" vbProcedure="false">#REF!</definedName>
    <definedName function="false" hidden="false" localSheetId="3" name="N_others" vbProcedure="false">[6]sales!#ref!</definedName>
    <definedName function="false" hidden="false" localSheetId="3" name="N_Rural_total" vbProcedure="false">[6]sales!#ref!</definedName>
    <definedName function="false" hidden="false" localSheetId="3" name="OBUASI" vbProcedure="false">#REF!</definedName>
    <definedName function="false" hidden="false" localSheetId="3" name="Oct" vbProcedure="false">#REF!</definedName>
    <definedName function="false" hidden="false" localSheetId="3" name="Open_Stock" vbProcedure="false">#REF!</definedName>
    <definedName function="false" hidden="false" localSheetId="3" name="Price_bag" vbProcedure="false">#REF!</definedName>
    <definedName function="false" hidden="false" localSheetId="3" name="PURCHAES_AK_NOV" vbProcedure="false">#REF!</definedName>
    <definedName function="false" hidden="false" localSheetId="3" name="Purple_Percentage" vbProcedure="false">'[42]invoices mc0607'!#ref!</definedName>
    <definedName function="false" hidden="false" localSheetId="3" name="Ratekm" vbProcedure="false">#REF!</definedName>
    <definedName function="false" hidden="false" localSheetId="3" name="Ratekm1" vbProcedure="false">#REF!</definedName>
    <definedName function="false" hidden="false" localSheetId="3" name="Recovery" vbProcedure="false">[6]sales!#ref!</definedName>
    <definedName function="false" hidden="false" localSheetId="3" name="Reference2" vbProcedure="false">[45]sheet1!#ref!</definedName>
    <definedName function="false" hidden="false" localSheetId="3" name="RepairCostPerKm" vbProcedure="false">#REF!</definedName>
    <definedName function="false" hidden="false" localSheetId="3" name="RepairRate" vbProcedure="false">#REF!</definedName>
    <definedName function="false" hidden="false" localSheetId="3" name="Sept" vbProcedure="false">#REF!</definedName>
    <definedName function="false" hidden="false" localSheetId="3" name="South_ADB" vbProcedure="false">#REF!</definedName>
    <definedName function="false" hidden="false" localSheetId="3" name="South_Bank_charges" vbProcedure="false">#REF!</definedName>
    <definedName function="false" hidden="false" localSheetId="3" name="South_cash_other_transactions" vbProcedure="false">#REF!</definedName>
    <definedName function="false" hidden="false" localSheetId="3" name="South_cash_payment" vbProcedure="false">#REF!</definedName>
    <definedName function="false" hidden="false" localSheetId="3" name="South_Cash_receipt" vbProcedure="false">#REF!</definedName>
    <definedName function="false" hidden="false" localSheetId="3" name="South_closing_balance_Bank" vbProcedure="false">#REF!</definedName>
    <definedName function="false" hidden="false" localSheetId="3" name="South_closing_cash" vbProcedure="false">#REF!</definedName>
    <definedName function="false" hidden="false" localSheetId="3" name="South_closing_credit" vbProcedure="false">#REF!</definedName>
    <definedName function="false" hidden="false" localSheetId="3" name="South_credit_equiv_in_bags" vbProcedure="false">#REF!</definedName>
    <definedName function="false" hidden="false" localSheetId="3" name="South_credit_payment" vbProcedure="false">#REF!</definedName>
    <definedName function="false" hidden="false" localSheetId="3" name="South_credit_purchase" vbProcedure="false">#REF!</definedName>
    <definedName function="false" hidden="false" localSheetId="3" name="South_Op._Bank_Balance" vbProcedure="false">#REF!</definedName>
    <definedName function="false" hidden="false" localSheetId="3" name="South_Op._Dist_Cash" vbProcedure="false">#REF!</definedName>
    <definedName function="false" hidden="false" localSheetId="3" name="South_opening_credit" vbProcedure="false">#REF!</definedName>
    <definedName function="false" hidden="false" localSheetId="3" name="South_others" vbProcedure="false">#REF!</definedName>
    <definedName function="false" hidden="false" localSheetId="3" name="South_other_transactions" vbProcedure="false">#REF!</definedName>
    <definedName function="false" hidden="false" localSheetId="3" name="South_Pd_Dist_total" vbProcedure="false">#REF!</definedName>
    <definedName function="false" hidden="false" localSheetId="3" name="South_purchase_target_in_bags" vbProcedure="false">#REF!</definedName>
    <definedName function="false" hidden="false" localSheetId="3" name="South_Rural" vbProcedure="false">#REF!</definedName>
    <definedName function="false" hidden="false" localSheetId="3" name="South_SSB" vbProcedure="false">#REF!</definedName>
    <definedName function="false" hidden="false" localSheetId="3" name="South_target_in_cedi" vbProcedure="false">#REF!</definedName>
    <definedName function="false" hidden="false" localSheetId="3" name="South_total_cash_and_bank" vbProcedure="false">#REF!</definedName>
    <definedName function="false" hidden="false" localSheetId="3" name="South_total_transfer" vbProcedure="false">#REF!</definedName>
    <definedName function="false" hidden="false" localSheetId="3" name="S_BEKWAI" vbProcedure="false">#REF!</definedName>
    <definedName function="false" hidden="false" localSheetId="3" name="Total_B_Week" vbProcedure="false">#REF!</definedName>
    <definedName function="false" hidden="false" localSheetId="3" name="Total_credit" vbProcedure="false">[6]sales!#ref!</definedName>
    <definedName function="false" hidden="false" localSheetId="3" name="Total_CTO" vbProcedure="false">[6]sales!#ref!</definedName>
    <definedName function="false" hidden="false" localSheetId="3" name="Total_sealed_stock" vbProcedure="false">[6]sales!#ref!</definedName>
    <definedName function="false" hidden="false" localSheetId="3" name="Total_stocks_BF" vbProcedure="false">[6]sales!#ref!</definedName>
    <definedName function="false" hidden="false" localSheetId="3" name="Transit" vbProcedure="false">[6]sales!#ref!</definedName>
    <definedName function="false" hidden="false" localSheetId="3" name="Transporter_Discrepant" vbProcedure="false">[6]sales!#ref!</definedName>
    <definedName function="false" hidden="false" localSheetId="3" name="TyrePrice" vbProcedure="false">#REF!</definedName>
    <definedName function="false" hidden="false" localSheetId="3" name="Weigh_bag" vbProcedure="false">#REF!</definedName>
    <definedName function="false" hidden="false" localSheetId="3" name="wrn.Aging._.and._.Trend._.Analysis." vbProcedure="false">{#N/A,#N/A,FALSE,"Aging Summary";#N/A,#N/A,FALSE,"Ratio Analysis";#N/A,#N/A,FALSE,"Test 120 Day Accts";#N/A,#N/A,FALSE,"Tickmarks"}</definedName>
    <definedName function="false" hidden="false" localSheetId="3" name="_xlnm.Print_Area" vbProcedure="false">#REF!</definedName>
    <definedName function="false" hidden="false" localSheetId="4" name="AA" vbProcedure="false">#REF!</definedName>
    <definedName function="false" hidden="false" localSheetId="4" name="Actual_this_wk" vbProcedure="false">#REF!</definedName>
    <definedName function="false" hidden="false" localSheetId="4" name="ad" vbProcedure="false">#REF!</definedName>
    <definedName function="false" hidden="false" localSheetId="4" name="ADAB" vbProcedure="false">#REF!</definedName>
    <definedName function="false" hidden="false" localSheetId="4" name="ADABOKROM" vbProcedure="false">#REF!</definedName>
    <definedName function="false" hidden="false" localSheetId="4" name="AKIM_ODA" vbProcedure="false">#REF!</definedName>
    <definedName function="false" hidden="false" localSheetId="4" name="ANTOAKROM" vbProcedure="false">#REF!</definedName>
    <definedName function="false" hidden="false" localSheetId="4" name="April" vbProcedure="false">#REF!</definedName>
    <definedName function="false" hidden="false" localSheetId="4" name="Aprstocks" vbProcedure="false">'[5]sales-0809mc'!#ref!</definedName>
    <definedName function="false" hidden="false" localSheetId="4" name="ASAW" vbProcedure="false">#REF!</definedName>
    <definedName function="false" hidden="false" localSheetId="4" name="ASSIN_FOSU" vbProcedure="false">#REF!</definedName>
    <definedName function="false" hidden="false" localSheetId="4" name="AS_LC" vbProcedure="false">[6]sales!#ref!</definedName>
    <definedName function="false" hidden="false" localSheetId="4" name="Awaiting_CTO" vbProcedure="false">[6]sales!#ref!</definedName>
    <definedName function="false" hidden="false" localSheetId="4" name="Awaiting_take_over" vbProcedure="false">[6]sales!#ref!</definedName>
    <definedName function="false" hidden="false" localSheetId="4" name="BODI" vbProcedure="false">#REF!</definedName>
    <definedName function="false" hidden="false" localSheetId="4" name="CUM_PURCHASE" vbProcedure="false">[6]sales!#ref!</definedName>
    <definedName function="false" hidden="false" localSheetId="4" name="cyrate" vbProcedure="false">#REF!</definedName>
    <definedName function="false" hidden="false" localSheetId="4" name="DADIESO" vbProcedure="false">#REF!</definedName>
    <definedName function="false" hidden="false" localSheetId="4" name="Day_Week" vbProcedure="false">#REF!</definedName>
    <definedName function="false" hidden="false" localSheetId="4" name="Dec" vbProcedure="false">#REF!</definedName>
    <definedName function="false" hidden="false" localSheetId="4" name="Depot_physical_stocks" vbProcedure="false">[6]sales!#ref!</definedName>
    <definedName function="false" hidden="false" localSheetId="4" name="Distict_discrepant" vbProcedure="false">[6]sales!#ref!</definedName>
    <definedName function="false" hidden="false" localSheetId="4" name="Document_array" vbProcedure="false">{"Book1"}</definedName>
    <definedName function="false" hidden="false" localSheetId="4" name="Dsitrict" vbProcedure="false">#REF!</definedName>
    <definedName function="false" hidden="false" localSheetId="4" name="E" vbProcedure="false">#REF!</definedName>
    <definedName function="false" hidden="false" localSheetId="4" name="ELLUO" vbProcedure="false">#REF!</definedName>
    <definedName function="false" hidden="false" localSheetId="4" name="ENCHI_B" vbProcedure="false">#REF!</definedName>
    <definedName function="false" hidden="false" localSheetId="4" name="Euro_Rate" vbProcedure="false">#REF!</definedName>
    <definedName function="false" hidden="false" localSheetId="4" name="Feb" vbProcedure="false">#REF!</definedName>
    <definedName function="false" hidden="false" localSheetId="4" name="FRANCHISE" vbProcedure="false">#REF!</definedName>
    <definedName function="false" hidden="false" localSheetId="4" name="Fuelkm" vbProcedure="false">#REF!</definedName>
    <definedName function="false" hidden="false" localSheetId="4" name="FuelPrice" vbProcedure="false">#REF!</definedName>
    <definedName function="false" hidden="false" localSheetId="4" name="fuelproctdec" vbProcedure="false">#REF!</definedName>
    <definedName function="false" hidden="false" localSheetId="4" name="HEDGE" vbProcedure="false">#REF!</definedName>
    <definedName function="false" hidden="false" localSheetId="4" name="hfdddddddddd" vbProcedure="false">{"Book1"}</definedName>
    <definedName function="false" hidden="false" localSheetId="4" name="Jan" vbProcedure="false">#REF!</definedName>
    <definedName function="false" hidden="false" localSheetId="4" name="June" vbProcedure="false">#REF!</definedName>
    <definedName function="false" hidden="false" localSheetId="4" name="KAASE" vbProcedure="false">#REF!</definedName>
    <definedName function="false" hidden="false" localSheetId="4" name="KASAP" vbProcedure="false">#REF!</definedName>
    <definedName function="false" hidden="false" localSheetId="4" name="Losses" vbProcedure="false">[6]sales!#ref!</definedName>
    <definedName function="false" hidden="false" localSheetId="4" name="Mar" vbProcedure="false">#REF!</definedName>
    <definedName function="false" hidden="false" localSheetId="4" name="max_bags" vbProcedure="false">'[38]data previous season'!#ref!</definedName>
    <definedName function="false" hidden="false" localSheetId="4" name="May" vbProcedure="false">#REF!</definedName>
    <definedName function="false" hidden="false" localSheetId="4" name="mmmmmmmmmm" vbProcedure="false">{"Book1"}</definedName>
    <definedName function="false" hidden="false" localSheetId="4" name="Mul" vbProcedure="false">#REF!</definedName>
    <definedName function="false" hidden="false" localSheetId="4" name="N.Credit_equiv._in_bags" vbProcedure="false">[6]sales!#ref!</definedName>
    <definedName function="false" hidden="false" localSheetId="4" name="n._purchase_target_cost" vbProcedure="false">[6]sales!#ref!</definedName>
    <definedName function="false" hidden="false" localSheetId="4" name="N._purchase_target_in_bags" vbProcedure="false">[6]sales!#ref!</definedName>
    <definedName function="false" hidden="false" localSheetId="4" name="N._SSB_total" vbProcedure="false">[6]sales!#ref!</definedName>
    <definedName function="false" hidden="false" localSheetId="4" name="NON_FRANCHISE" vbProcedure="false">#REF!</definedName>
    <definedName function="false" hidden="false" localSheetId="4" name="North_Bank_charges" vbProcedure="false">[6]sales!#ref!</definedName>
    <definedName function="false" hidden="false" localSheetId="4" name="North_cash_payment" vbProcedure="false">[6]sales!#ref!</definedName>
    <definedName function="false" hidden="false" localSheetId="4" name="North_cash_receipt" vbProcedure="false">[6]sales!#ref!</definedName>
    <definedName function="false" hidden="false" localSheetId="4" name="North_closing_balance_Bank" vbProcedure="false">[6]sales!#ref!</definedName>
    <definedName function="false" hidden="false" localSheetId="4" name="North_Closing_credit" vbProcedure="false">[6]sales!#ref!</definedName>
    <definedName function="false" hidden="false" localSheetId="4" name="North_credit_payment" vbProcedure="false">[6]sales!#ref!</definedName>
    <definedName function="false" hidden="false" localSheetId="4" name="North_credit_purchase" vbProcedure="false">[6]sales!#ref!</definedName>
    <definedName function="false" hidden="false" localSheetId="4" name="North_Dist._closing_cash" vbProcedure="false">[6]sales!#ref!</definedName>
    <definedName function="false" hidden="false" localSheetId="4" name="North_Dist_Op.Cash" vbProcedure="false">[6]sales!#ref!</definedName>
    <definedName function="false" hidden="false" localSheetId="4" name="North_dist_recovery" vbProcedure="false">[6]sales!#ref!</definedName>
    <definedName function="false" hidden="false" localSheetId="4" name="North_Dist_stock" vbProcedure="false">[6]sales!#ref!</definedName>
    <definedName function="false" hidden="false" localSheetId="4" name="North_Dist_stock_op" vbProcedure="false">[6]sales!#ref!</definedName>
    <definedName function="false" hidden="false" localSheetId="4" name="NORTH_OP._BALANCE_BANK" vbProcedure="false">[6]sales!#ref!</definedName>
    <definedName function="false" hidden="false" localSheetId="4" name="North_op._credit" vbProcedure="false">[6]sales!#ref!</definedName>
    <definedName function="false" hidden="false" localSheetId="4" name="North_open.Franchise_stocks" vbProcedure="false">[6]sales!#ref!</definedName>
    <definedName function="false" hidden="false" localSheetId="4" name="North_other_tran._cash" vbProcedure="false">[6]sales!#ref!</definedName>
    <definedName function="false" hidden="false" localSheetId="4" name="North_other_TRANS" vbProcedure="false">[6]sales!#ref!</definedName>
    <definedName function="false" hidden="false" localSheetId="4" name="North_other_transactions" vbProcedure="false">[6]sales!#ref!</definedName>
    <definedName function="false" hidden="false" localSheetId="4" name="North_paid_Dist_total" vbProcedure="false">[6]sales!#ref!</definedName>
    <definedName function="false" hidden="false" localSheetId="4" name="North_purchase" vbProcedure="false">[6]sales!#ref!</definedName>
    <definedName function="false" hidden="false" localSheetId="4" name="North_sec._evac" vbProcedure="false">[6]sales!#ref!</definedName>
    <definedName function="false" hidden="false" localSheetId="4" name="North_soc.B.F" vbProcedure="false">[6]sales!#ref!</definedName>
    <definedName function="false" hidden="false" localSheetId="4" name="North_Soc.Recovery" vbProcedure="false">[6]sales!#ref!</definedName>
    <definedName function="false" hidden="false" localSheetId="4" name="North_soc_closing_stock" vbProcedure="false">[6]sales!#ref!</definedName>
    <definedName function="false" hidden="false" localSheetId="4" name="North_soc_other_tran." vbProcedure="false">[6]sales!#ref!</definedName>
    <definedName function="false" hidden="false" localSheetId="4" name="North_total_ADB" vbProcedure="false">[6]sales!#ref!</definedName>
    <definedName function="false" hidden="false" localSheetId="4" name="North_total_cash_and_bank" vbProcedure="false">[6]sales!#ref!</definedName>
    <definedName function="false" hidden="false" localSheetId="4" name="North_total_recovery" vbProcedure="false">[6]sales!#ref!</definedName>
    <definedName function="false" hidden="false" localSheetId="4" name="NORTH_TOTAL_TRANSFER" vbProcedure="false">[6]sales!#ref!</definedName>
    <definedName function="false" hidden="false" localSheetId="4" name="Nov" vbProcedure="false">#REF!</definedName>
    <definedName function="false" hidden="false" localSheetId="4" name="Num_Bag_Truck" vbProcedure="false">#REF!</definedName>
    <definedName function="false" hidden="false" localSheetId="4" name="N_others" vbProcedure="false">[6]sales!#ref!</definedName>
    <definedName function="false" hidden="false" localSheetId="4" name="N_Rural_total" vbProcedure="false">[6]sales!#ref!</definedName>
    <definedName function="false" hidden="false" localSheetId="4" name="OBUASI" vbProcedure="false">#REF!</definedName>
    <definedName function="false" hidden="false" localSheetId="4" name="Oct" vbProcedure="false">#REF!</definedName>
    <definedName function="false" hidden="false" localSheetId="4" name="Open_Stock" vbProcedure="false">#REF!</definedName>
    <definedName function="false" hidden="false" localSheetId="4" name="Price_bag" vbProcedure="false">#REF!</definedName>
    <definedName function="false" hidden="false" localSheetId="4" name="PURCHAES_AK_NOV" vbProcedure="false">#REF!</definedName>
    <definedName function="false" hidden="false" localSheetId="4" name="Purple_Percentage" vbProcedure="false">'[42]invoices mc0607'!#ref!</definedName>
    <definedName function="false" hidden="false" localSheetId="4" name="Ratekm" vbProcedure="false">#REF!</definedName>
    <definedName function="false" hidden="false" localSheetId="4" name="Ratekm1" vbProcedure="false">#REF!</definedName>
    <definedName function="false" hidden="false" localSheetId="4" name="Recovery" vbProcedure="false">[6]sales!#ref!</definedName>
    <definedName function="false" hidden="false" localSheetId="4" name="Reference2" vbProcedure="false">[45]sheet1!#ref!</definedName>
    <definedName function="false" hidden="false" localSheetId="4" name="RepairCostPerKm" vbProcedure="false">#REF!</definedName>
    <definedName function="false" hidden="false" localSheetId="4" name="RepairRate" vbProcedure="false">#REF!</definedName>
    <definedName function="false" hidden="false" localSheetId="4" name="Sept" vbProcedure="false">#REF!</definedName>
    <definedName function="false" hidden="false" localSheetId="4" name="South_ADB" vbProcedure="false">#REF!</definedName>
    <definedName function="false" hidden="false" localSheetId="4" name="South_Bank_charges" vbProcedure="false">#REF!</definedName>
    <definedName function="false" hidden="false" localSheetId="4" name="South_cash_other_transactions" vbProcedure="false">#REF!</definedName>
    <definedName function="false" hidden="false" localSheetId="4" name="South_cash_payment" vbProcedure="false">#REF!</definedName>
    <definedName function="false" hidden="false" localSheetId="4" name="South_Cash_receipt" vbProcedure="false">#REF!</definedName>
    <definedName function="false" hidden="false" localSheetId="4" name="South_closing_balance_Bank" vbProcedure="false">#REF!</definedName>
    <definedName function="false" hidden="false" localSheetId="4" name="South_closing_cash" vbProcedure="false">#REF!</definedName>
    <definedName function="false" hidden="false" localSheetId="4" name="South_closing_credit" vbProcedure="false">#REF!</definedName>
    <definedName function="false" hidden="false" localSheetId="4" name="South_credit_equiv_in_bags" vbProcedure="false">#REF!</definedName>
    <definedName function="false" hidden="false" localSheetId="4" name="South_credit_payment" vbProcedure="false">#REF!</definedName>
    <definedName function="false" hidden="false" localSheetId="4" name="South_credit_purchase" vbProcedure="false">#REF!</definedName>
    <definedName function="false" hidden="false" localSheetId="4" name="South_Op._Bank_Balance" vbProcedure="false">#REF!</definedName>
    <definedName function="false" hidden="false" localSheetId="4" name="South_Op._Dist_Cash" vbProcedure="false">#REF!</definedName>
    <definedName function="false" hidden="false" localSheetId="4" name="South_opening_credit" vbProcedure="false">#REF!</definedName>
    <definedName function="false" hidden="false" localSheetId="4" name="South_others" vbProcedure="false">#REF!</definedName>
    <definedName function="false" hidden="false" localSheetId="4" name="South_other_transactions" vbProcedure="false">#REF!</definedName>
    <definedName function="false" hidden="false" localSheetId="4" name="South_Pd_Dist_total" vbProcedure="false">#REF!</definedName>
    <definedName function="false" hidden="false" localSheetId="4" name="South_purchase_target_in_bags" vbProcedure="false">#REF!</definedName>
    <definedName function="false" hidden="false" localSheetId="4" name="South_Rural" vbProcedure="false">#REF!</definedName>
    <definedName function="false" hidden="false" localSheetId="4" name="South_SSB" vbProcedure="false">#REF!</definedName>
    <definedName function="false" hidden="false" localSheetId="4" name="South_target_in_cedi" vbProcedure="false">#REF!</definedName>
    <definedName function="false" hidden="false" localSheetId="4" name="South_total_cash_and_bank" vbProcedure="false">#REF!</definedName>
    <definedName function="false" hidden="false" localSheetId="4" name="South_total_transfer" vbProcedure="false">#REF!</definedName>
    <definedName function="false" hidden="false" localSheetId="4" name="S_BEKWAI" vbProcedure="false">#REF!</definedName>
    <definedName function="false" hidden="false" localSheetId="4" name="Total_B_Week" vbProcedure="false">#REF!</definedName>
    <definedName function="false" hidden="false" localSheetId="4" name="Total_credit" vbProcedure="false">[6]sales!#ref!</definedName>
    <definedName function="false" hidden="false" localSheetId="4" name="Total_CTO" vbProcedure="false">[6]sales!#ref!</definedName>
    <definedName function="false" hidden="false" localSheetId="4" name="Total_sealed_stock" vbProcedure="false">[6]sales!#ref!</definedName>
    <definedName function="false" hidden="false" localSheetId="4" name="Total_stocks_BF" vbProcedure="false">[6]sales!#ref!</definedName>
    <definedName function="false" hidden="false" localSheetId="4" name="Transit" vbProcedure="false">[6]sales!#ref!</definedName>
    <definedName function="false" hidden="false" localSheetId="4" name="Transporter_Discrepant" vbProcedure="false">[6]sales!#ref!</definedName>
    <definedName function="false" hidden="false" localSheetId="4" name="TyrePrice" vbProcedure="false">#REF!</definedName>
    <definedName function="false" hidden="false" localSheetId="4" name="Weigh_bag" vbProcedure="false">#REF!</definedName>
    <definedName function="false" hidden="false" localSheetId="4" name="wrn.Aging._.and._.Trend._.Analysis." vbProcedure="false">{#N/A,#N/A,FALSE,"Aging Summary";#N/A,#N/A,FALSE,"Ratio Analysis";#N/A,#N/A,FALSE,"Test 120 Day Accts";#N/A,#N/A,FALSE,"Tickmarks"}</definedName>
    <definedName function="false" hidden="false" localSheetId="4" name="_xlnm.Print_Are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B13" authorId="0">
      <text>
        <r>
          <rPr>
            <sz val="11"/>
            <color rgb="FF000000"/>
            <rFont val="Calibri"/>
            <family val="2"/>
            <charset val="1"/>
          </rPr>
          <t xml:space="preserve">Shirley Munjah:
</t>
        </r>
        <r>
          <rPr>
            <sz val="9"/>
            <color rgb="FF000000"/>
            <rFont val="Tahoma"/>
            <family val="2"/>
            <charset val="1"/>
          </rPr>
          <t xml:space="preserve">Plus five trips recorded in Feb 18 without corresponding income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B13" authorId="0">
      <text>
        <r>
          <rPr>
            <sz val="11"/>
            <color rgb="FF000000"/>
            <rFont val="Calibri"/>
            <family val="2"/>
            <charset val="1"/>
          </rPr>
          <t xml:space="preserve">Shirley Munjah:
</t>
        </r>
        <r>
          <rPr>
            <sz val="9"/>
            <color rgb="FF000000"/>
            <rFont val="Tahoma"/>
            <family val="2"/>
            <charset val="1"/>
          </rPr>
          <t xml:space="preserve">Plus five trips recorded in Feb 18 without corresponding income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45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Registration Fee</t>
        </r>
      </text>
    </comment>
    <comment ref="K75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Trailer's expense</t>
        </r>
      </text>
    </comment>
    <comment ref="M69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Underaccrual of FY14 and 15 audit fees, invoices were paid during 2016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61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Bonus reversal for FY2016</t>
        </r>
      </text>
    </comment>
    <comment ref="G78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1491640.74 additional depreciation due to useful life change from 4 yrs to 3yrs for trucks</t>
        </r>
      </text>
    </comment>
    <comment ref="H61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Additional bonus accrual of 25K a month</t>
        </r>
      </text>
    </comment>
    <comment ref="H78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250,000 a month extra due to change of useful life (amortization)
170,000 extra a month due to change of useful life</t>
        </r>
      </text>
    </comment>
    <comment ref="I61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Back pay for 2017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70" authorId="0">
      <text>
        <r>
          <rPr>
            <sz val="11"/>
            <color rgb="FF000000"/>
            <rFont val="Calibri"/>
            <family val="2"/>
            <charset val="1"/>
          </rPr>
          <t xml:space="preserve">Ritesh Patel:
</t>
        </r>
        <r>
          <rPr>
            <sz val="9"/>
            <color rgb="FF000000"/>
            <rFont val="Tahoma"/>
            <family val="2"/>
            <charset val="1"/>
          </rPr>
          <t xml:space="preserve">GHS 7,213.00 accommodation for Michael and Port overstay cost to drivers of GHS 5,360.00 and more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72" authorId="0">
      <text>
        <r>
          <rPr>
            <sz val="11"/>
            <color rgb="FF000000"/>
            <rFont val="Calibri"/>
            <family val="2"/>
            <charset val="1"/>
          </rPr>
          <t xml:space="preserve">Ritesh Patel:
</t>
        </r>
        <r>
          <rPr>
            <sz val="9"/>
            <color rgb="FF000000"/>
            <rFont val="Tahoma"/>
            <family val="2"/>
            <charset val="1"/>
          </rPr>
          <t xml:space="preserve">GHS 7,213.00 accommodation for Michael and Port overstay cost to drivers of GHS 5,360.00 and more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49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Registration Fee</t>
        </r>
      </text>
    </comment>
    <comment ref="L79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Trailer's expense</t>
        </r>
      </text>
    </comment>
    <comment ref="N73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Underaccrual of FY14 and 15 audit fees, invoices were paid during 2016</t>
        </r>
      </text>
    </comment>
    <comment ref="T63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Bonus reversal for FY2016</t>
        </r>
      </text>
    </comment>
    <comment ref="T80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1491640.74 additional depreciation due to useful life change from 4 yrs to 3yrs for trucks</t>
        </r>
      </text>
    </comment>
    <comment ref="U63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Additional bonus accrual of 25K a month</t>
        </r>
      </text>
    </comment>
    <comment ref="U80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250,000 a month extra due to change of useful life (amortization)
170,000 extra a month due to change of useful life</t>
        </r>
      </text>
    </comment>
    <comment ref="V63" authorId="0">
      <text>
        <r>
          <rPr>
            <sz val="11"/>
            <color rgb="FF000000"/>
            <rFont val="Calibri"/>
            <family val="2"/>
            <charset val="1"/>
          </rPr>
          <t xml:space="preserve">Riteshs Patel:
</t>
        </r>
        <r>
          <rPr>
            <sz val="9"/>
            <color rgb="FF000000"/>
            <rFont val="Tahoma"/>
            <family val="2"/>
            <charset val="1"/>
          </rPr>
          <t xml:space="preserve">Back pay for 2017</t>
        </r>
      </text>
    </comment>
    <comment ref="AE72" authorId="0">
      <text>
        <r>
          <rPr>
            <sz val="11"/>
            <color rgb="FF000000"/>
            <rFont val="Calibri"/>
            <family val="2"/>
            <charset val="1"/>
          </rPr>
          <t xml:space="preserve">Ritesh Patel:
</t>
        </r>
        <r>
          <rPr>
            <sz val="9"/>
            <color rgb="FF000000"/>
            <rFont val="Tahoma"/>
            <family val="2"/>
            <charset val="1"/>
          </rPr>
          <t xml:space="preserve">GHS 7,213.00 accommodation for Michael and Port overstay cost to drivers of GHS 5,360.00 and more</t>
        </r>
      </text>
    </comment>
  </commentList>
</comments>
</file>

<file path=xl/sharedStrings.xml><?xml version="1.0" encoding="utf-8"?>
<sst xmlns="http://schemas.openxmlformats.org/spreadsheetml/2006/main" count="2011" uniqueCount="316">
  <si>
    <t xml:space="preserve">Account Item</t>
  </si>
  <si>
    <t xml:space="preserve">2016 Jan</t>
  </si>
  <si>
    <t xml:space="preserve">2016 Feb</t>
  </si>
  <si>
    <t xml:space="preserve">2016 Mar</t>
  </si>
  <si>
    <t xml:space="preserve">2016 Apr</t>
  </si>
  <si>
    <t xml:space="preserve">2016 May</t>
  </si>
  <si>
    <t xml:space="preserve">2016 Jun</t>
  </si>
  <si>
    <t xml:space="preserve">2016 Jul</t>
  </si>
  <si>
    <t xml:space="preserve">2016 Aug</t>
  </si>
  <si>
    <t xml:space="preserve">2016 Sep</t>
  </si>
  <si>
    <t xml:space="preserve">2016 Oct</t>
  </si>
  <si>
    <t xml:space="preserve">2016 Nov</t>
  </si>
  <si>
    <t xml:space="preserve">2016 Dec</t>
  </si>
  <si>
    <t xml:space="preserve">2017 Jan</t>
  </si>
  <si>
    <t xml:space="preserve">2017 Feb</t>
  </si>
  <si>
    <t xml:space="preserve">2017 Mar</t>
  </si>
  <si>
    <t xml:space="preserve">2017 Apr</t>
  </si>
  <si>
    <t xml:space="preserve">2017 May</t>
  </si>
  <si>
    <t xml:space="preserve">2017 Jun</t>
  </si>
  <si>
    <t xml:space="preserve">2017 Jul</t>
  </si>
  <si>
    <t xml:space="preserve">2017 Aug</t>
  </si>
  <si>
    <t xml:space="preserve">2017 Sep</t>
  </si>
  <si>
    <t xml:space="preserve">2017 Oct</t>
  </si>
  <si>
    <t xml:space="preserve">2017 Nov</t>
  </si>
  <si>
    <t xml:space="preserve">2017 Dec</t>
  </si>
  <si>
    <t xml:space="preserve">2018 Jan</t>
  </si>
  <si>
    <t xml:space="preserve">2018 Feb</t>
  </si>
  <si>
    <t xml:space="preserve">2018 Mar</t>
  </si>
  <si>
    <t xml:space="preserve">2018 Apr</t>
  </si>
  <si>
    <t xml:space="preserve">2018 May</t>
  </si>
  <si>
    <t xml:space="preserve">2018 Jun</t>
  </si>
  <si>
    <t xml:space="preserve">2018 Jul</t>
  </si>
  <si>
    <t xml:space="preserve">2018 Aug</t>
  </si>
  <si>
    <t xml:space="preserve">2018 Sep</t>
  </si>
  <si>
    <t xml:space="preserve">2018 Oct</t>
  </si>
  <si>
    <t xml:space="preserve">2018 Nov</t>
  </si>
  <si>
    <t xml:space="preserve">2018 Dec</t>
  </si>
  <si>
    <t xml:space="preserve">Account Items</t>
  </si>
  <si>
    <t xml:space="preserve">2016 Q1</t>
  </si>
  <si>
    <t xml:space="preserve">2016 Q2</t>
  </si>
  <si>
    <t xml:space="preserve">2016 Q3</t>
  </si>
  <si>
    <t xml:space="preserve">2016 Q4</t>
  </si>
  <si>
    <t xml:space="preserve">2017 Q1</t>
  </si>
  <si>
    <t xml:space="preserve">2017 Q2</t>
  </si>
  <si>
    <t xml:space="preserve">2017 Q3</t>
  </si>
  <si>
    <t xml:space="preserve">2017 Q4</t>
  </si>
  <si>
    <t xml:space="preserve">2018 Q1</t>
  </si>
  <si>
    <t xml:space="preserve">2018 Q2</t>
  </si>
  <si>
    <t xml:space="preserve">2018 Q3</t>
  </si>
  <si>
    <t xml:space="preserve">2018 Q4</t>
  </si>
  <si>
    <t xml:space="preserve">Cocoa Distance</t>
  </si>
  <si>
    <t xml:space="preserve">Cashew Distance</t>
  </si>
  <si>
    <t xml:space="preserve">Other Business Distance</t>
  </si>
  <si>
    <t xml:space="preserve">Oil Business Distance</t>
  </si>
  <si>
    <t xml:space="preserve">Black Oil Distance</t>
  </si>
  <si>
    <t xml:space="preserve">Private Hauliers Distance</t>
  </si>
  <si>
    <t xml:space="preserve">Total Distance</t>
  </si>
  <si>
    <t xml:space="preserve">Cocoa Trips</t>
  </si>
  <si>
    <t xml:space="preserve">Cashew Trips</t>
  </si>
  <si>
    <t xml:space="preserve">Other Business Trips</t>
  </si>
  <si>
    <t xml:space="preserve">Oil Business Trips</t>
  </si>
  <si>
    <t xml:space="preserve">Black Oil Trips</t>
  </si>
  <si>
    <t xml:space="preserve">Private Hauliers Trips</t>
  </si>
  <si>
    <t xml:space="preserve">Total Trips</t>
  </si>
  <si>
    <t xml:space="preserve">Cocoa Revenue</t>
  </si>
  <si>
    <t xml:space="preserve">Cashew Revenue</t>
  </si>
  <si>
    <t xml:space="preserve">Other Business Revenue</t>
  </si>
  <si>
    <t xml:space="preserve">Oil Business Revenue</t>
  </si>
  <si>
    <t xml:space="preserve">Black Oil Revenue</t>
  </si>
  <si>
    <t xml:space="preserve">Private Hauliers Revenue</t>
  </si>
  <si>
    <t xml:space="preserve">Total Revenue</t>
  </si>
  <si>
    <t xml:space="preserve">Cocoa Service Charge</t>
  </si>
  <si>
    <t xml:space="preserve">Cashew Service Charge</t>
  </si>
  <si>
    <t xml:space="preserve">Other Business Service Charge</t>
  </si>
  <si>
    <t xml:space="preserve">Oil Business Service Charge</t>
  </si>
  <si>
    <t xml:space="preserve">Black Oil Service Charge</t>
  </si>
  <si>
    <t xml:space="preserve">Total Service Charge</t>
  </si>
  <si>
    <t xml:space="preserve">Cocoa Surcharges</t>
  </si>
  <si>
    <t xml:space="preserve">Cashew Surcharges</t>
  </si>
  <si>
    <t xml:space="preserve">Other Business Surcharges</t>
  </si>
  <si>
    <t xml:space="preserve">Oil Business Surcharges</t>
  </si>
  <si>
    <t xml:space="preserve">Black Oil Surcharges</t>
  </si>
  <si>
    <t xml:space="preserve">Total Surcharges</t>
  </si>
  <si>
    <t xml:space="preserve">Cocoa Fuel</t>
  </si>
  <si>
    <t xml:space="preserve">Cashew Fuel</t>
  </si>
  <si>
    <t xml:space="preserve">Other Business Fuel</t>
  </si>
  <si>
    <t xml:space="preserve">Oil Business Fuel</t>
  </si>
  <si>
    <t xml:space="preserve">Black Oil Fuel</t>
  </si>
  <si>
    <t xml:space="preserve">Total Fuel</t>
  </si>
  <si>
    <t xml:space="preserve">Cocoa Lubricants</t>
  </si>
  <si>
    <t xml:space="preserve">Cashew Lubricants</t>
  </si>
  <si>
    <t xml:space="preserve">Other Business Lubricants</t>
  </si>
  <si>
    <t xml:space="preserve">Oil Business Lubricants</t>
  </si>
  <si>
    <t xml:space="preserve">Black Oil Lubricants</t>
  </si>
  <si>
    <t xml:space="preserve">Total Lubricants</t>
  </si>
  <si>
    <t xml:space="preserve">Cocoa Tyres</t>
  </si>
  <si>
    <t xml:space="preserve">Cashew Tyres</t>
  </si>
  <si>
    <t xml:space="preserve">Other Business Tyres</t>
  </si>
  <si>
    <t xml:space="preserve">Oil Business Tyres</t>
  </si>
  <si>
    <t xml:space="preserve">Black Oil Tyres</t>
  </si>
  <si>
    <t xml:space="preserve">Total Tyres</t>
  </si>
  <si>
    <t xml:space="preserve">Cocoa Repairs</t>
  </si>
  <si>
    <t xml:space="preserve">Cashew Repairs</t>
  </si>
  <si>
    <t xml:space="preserve">Other Business Repairs</t>
  </si>
  <si>
    <t xml:space="preserve">Oil Business Repairs</t>
  </si>
  <si>
    <t xml:space="preserve">Black Oil Repairs</t>
  </si>
  <si>
    <t xml:space="preserve">Total Repairs</t>
  </si>
  <si>
    <t xml:space="preserve">Cocoa Road Expenses</t>
  </si>
  <si>
    <t xml:space="preserve">Cashew Road Expenses</t>
  </si>
  <si>
    <t xml:space="preserve">Other Business Road Expenses</t>
  </si>
  <si>
    <t xml:space="preserve">Oil Business Road Expenses</t>
  </si>
  <si>
    <t xml:space="preserve">Black Oil Road Expenses</t>
  </si>
  <si>
    <t xml:space="preserve">Total Road Expenses</t>
  </si>
  <si>
    <t xml:space="preserve">Cocoa Trip Allowance</t>
  </si>
  <si>
    <t xml:space="preserve">Cashew Trip Allowance</t>
  </si>
  <si>
    <t xml:space="preserve">Other Business Trip Allowance</t>
  </si>
  <si>
    <t xml:space="preserve">Oil Business Trip Allowance</t>
  </si>
  <si>
    <t xml:space="preserve">Black Oil Trip Allowance</t>
  </si>
  <si>
    <t xml:space="preserve">Total Trip Allowance</t>
  </si>
  <si>
    <t xml:space="preserve">Private Hauliers Expense</t>
  </si>
  <si>
    <t xml:space="preserve">Cocoa Direct Cost</t>
  </si>
  <si>
    <t xml:space="preserve">Cashew Direct Cost</t>
  </si>
  <si>
    <t xml:space="preserve">Other Business Direct Cost</t>
  </si>
  <si>
    <t xml:space="preserve">Oil Business Direct Cost</t>
  </si>
  <si>
    <t xml:space="preserve">Black Oil Direct Cost</t>
  </si>
  <si>
    <t xml:space="preserve">Total Direct Cost</t>
  </si>
  <si>
    <t xml:space="preserve">Cocoa GC</t>
  </si>
  <si>
    <t xml:space="preserve">Cashew GC</t>
  </si>
  <si>
    <t xml:space="preserve">Other Business GC</t>
  </si>
  <si>
    <t xml:space="preserve">Oil Business GC</t>
  </si>
  <si>
    <t xml:space="preserve">Black Oil GC</t>
  </si>
  <si>
    <t xml:space="preserve">Private Hauliers GC</t>
  </si>
  <si>
    <t xml:space="preserve">Total GC</t>
  </si>
  <si>
    <t xml:space="preserve">Cocoa Other Direct Cost</t>
  </si>
  <si>
    <t xml:space="preserve">Cashew Other Direct Cost</t>
  </si>
  <si>
    <t xml:space="preserve">Other Business Other Direct Cost</t>
  </si>
  <si>
    <t xml:space="preserve">Oil Business Other Direct Cost</t>
  </si>
  <si>
    <t xml:space="preserve">Black Oil Other Direct Cost</t>
  </si>
  <si>
    <t xml:space="preserve">Total Other Direct Cost</t>
  </si>
  <si>
    <t xml:space="preserve">Cocoa NC</t>
  </si>
  <si>
    <t xml:space="preserve">Cashew NC</t>
  </si>
  <si>
    <t xml:space="preserve">Other Business NC</t>
  </si>
  <si>
    <t xml:space="preserve">Oil Business NC</t>
  </si>
  <si>
    <t xml:space="preserve">Black Oil NC</t>
  </si>
  <si>
    <t xml:space="preserve">Private Hauliers NC</t>
  </si>
  <si>
    <t xml:space="preserve">Total NC</t>
  </si>
  <si>
    <t xml:space="preserve">Cocoa Overheads</t>
  </si>
  <si>
    <t xml:space="preserve">Cashew Overheads</t>
  </si>
  <si>
    <t xml:space="preserve">Other Business Overheads</t>
  </si>
  <si>
    <t xml:space="preserve">Oil Business Other Overheads</t>
  </si>
  <si>
    <t xml:space="preserve">Black Oil Overheads</t>
  </si>
  <si>
    <t xml:space="preserve">Total Overheads</t>
  </si>
  <si>
    <t xml:space="preserve">Cocoa EBITA</t>
  </si>
  <si>
    <t xml:space="preserve">Cashew EBITA</t>
  </si>
  <si>
    <t xml:space="preserve">Other Business EBITA</t>
  </si>
  <si>
    <t xml:space="preserve">Oil Business EBITA</t>
  </si>
  <si>
    <t xml:space="preserve">Black Oil EBITA</t>
  </si>
  <si>
    <t xml:space="preserve">Private Hauliers EBITA</t>
  </si>
  <si>
    <t xml:space="preserve">Total EBITA</t>
  </si>
  <si>
    <t xml:space="preserve">Cocoa Interest</t>
  </si>
  <si>
    <t xml:space="preserve">Cashew Interest</t>
  </si>
  <si>
    <t xml:space="preserve">Other Business Interest</t>
  </si>
  <si>
    <t xml:space="preserve">Oil Business Other Interest</t>
  </si>
  <si>
    <t xml:space="preserve">Black Oil Interest</t>
  </si>
  <si>
    <t xml:space="preserve">Total Interest</t>
  </si>
  <si>
    <t xml:space="preserve">Cocoa Depreciation</t>
  </si>
  <si>
    <t xml:space="preserve">Cashew Depreciation</t>
  </si>
  <si>
    <t xml:space="preserve">Other Business Depreciation</t>
  </si>
  <si>
    <t xml:space="preserve">Oil Business Depreciation</t>
  </si>
  <si>
    <t xml:space="preserve">Black Oil Depreciation</t>
  </si>
  <si>
    <t xml:space="preserve">Total Depreciation</t>
  </si>
  <si>
    <t xml:space="preserve">Cocoa PBT</t>
  </si>
  <si>
    <t xml:space="preserve">Cashew PBT</t>
  </si>
  <si>
    <t xml:space="preserve">Other Business PBT</t>
  </si>
  <si>
    <t xml:space="preserve">Oil Business PBT</t>
  </si>
  <si>
    <t xml:space="preserve">Black Oil PBT</t>
  </si>
  <si>
    <t xml:space="preserve">Private Hauliers PBT</t>
  </si>
  <si>
    <t xml:space="preserve">Total PBT</t>
  </si>
  <si>
    <t xml:space="preserve">Total Other Income</t>
  </si>
  <si>
    <t xml:space="preserve">Total Final PBT</t>
  </si>
  <si>
    <t xml:space="preserve">Month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</si>
  <si>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</si>
  <si>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</si>
  <si>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</si>
  <si>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</si>
  <si>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</si>
  <si>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</si>
  <si>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</si>
  <si>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</si>
  <si>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</si>
  <si>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</si>
  <si>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</si>
  <si>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</si>
  <si>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GHS</t>
  </si>
  <si>
    <t xml:space="preserve">USD</t>
  </si>
  <si>
    <t xml:space="preserve">Total Trips Cocoa</t>
  </si>
  <si>
    <t xml:space="preserve">Total Trips Other</t>
  </si>
  <si>
    <t xml:space="preserve">Running Trucks</t>
  </si>
  <si>
    <t xml:space="preserve">Trips Per Truck</t>
  </si>
  <si>
    <t xml:space="preserve">Exchange Rate BS</t>
  </si>
  <si>
    <t xml:space="preserve">Exchange Rate pnl</t>
  </si>
  <si>
    <t xml:space="preserve">Revenue</t>
  </si>
  <si>
    <t xml:space="preserve">Revenue / Trip</t>
  </si>
  <si>
    <t xml:space="preserve">Direct Costs</t>
  </si>
  <si>
    <t xml:space="preserve">Fuel </t>
  </si>
  <si>
    <t xml:space="preserve">Lubricants</t>
  </si>
  <si>
    <t xml:space="preserve">Repairs and maintenance</t>
  </si>
  <si>
    <t xml:space="preserve">Trip Allowance</t>
  </si>
  <si>
    <t xml:space="preserve">Road Expenses</t>
  </si>
  <si>
    <t xml:space="preserve">Total Direct Costs</t>
  </si>
  <si>
    <t xml:space="preserve">Direct Contribution</t>
  </si>
  <si>
    <t xml:space="preserve">Other Direct Costs</t>
  </si>
  <si>
    <t xml:space="preserve">Tyre Cost</t>
  </si>
  <si>
    <t xml:space="preserve">Insurance - Haulage</t>
  </si>
  <si>
    <t xml:space="preserve">Vehicle Income Tax(VIT)</t>
  </si>
  <si>
    <t xml:space="preserve">Insurance (Vehicles)</t>
  </si>
  <si>
    <t xml:space="preserve">Total Other Direct Costs</t>
  </si>
  <si>
    <t xml:space="preserve">Other Operating Expense</t>
  </si>
  <si>
    <t xml:space="preserve">Service Charge</t>
  </si>
  <si>
    <t xml:space="preserve">Surcharges</t>
  </si>
  <si>
    <t xml:space="preserve">Mate Allowance</t>
  </si>
  <si>
    <t xml:space="preserve">Communication-itrack system</t>
  </si>
  <si>
    <t xml:space="preserve">Bad Debts</t>
  </si>
  <si>
    <t xml:space="preserve">Gain/(Loss) on disposal of Asset</t>
  </si>
  <si>
    <t xml:space="preserve">Total Other Operating Expense</t>
  </si>
  <si>
    <t xml:space="preserve">Net Contribution</t>
  </si>
  <si>
    <t xml:space="preserve">Other Operating Income</t>
  </si>
  <si>
    <t xml:space="preserve">Service Charge Income</t>
  </si>
  <si>
    <t xml:space="preserve">Route Charge</t>
  </si>
  <si>
    <t xml:space="preserve">Advance Payment Charge</t>
  </si>
  <si>
    <t xml:space="preserve">Other Income</t>
  </si>
  <si>
    <t xml:space="preserve">Rental/Investment Income</t>
  </si>
  <si>
    <t xml:space="preserve">Total Other Operating Income</t>
  </si>
  <si>
    <t xml:space="preserve">Finance Expense</t>
  </si>
  <si>
    <t xml:space="preserve">Interest received</t>
  </si>
  <si>
    <t xml:space="preserve">Bank Interest</t>
  </si>
  <si>
    <t xml:space="preserve">Bank charges and commissions</t>
  </si>
  <si>
    <t xml:space="preserve">Forex (Gain)/Loss</t>
  </si>
  <si>
    <t xml:space="preserve">Interest on T Bills- AGL</t>
  </si>
  <si>
    <t xml:space="preserve">Total Finance Expenses</t>
  </si>
  <si>
    <t xml:space="preserve">Staff Expense</t>
  </si>
  <si>
    <t xml:space="preserve">Salaries and Wages</t>
  </si>
  <si>
    <t xml:space="preserve">Medicals</t>
  </si>
  <si>
    <t xml:space="preserve">Staff Training and development</t>
  </si>
  <si>
    <t xml:space="preserve">Staff wefare cost</t>
  </si>
  <si>
    <t xml:space="preserve">Staff Other Expenses</t>
  </si>
  <si>
    <t xml:space="preserve">Total Staff Expenses</t>
  </si>
  <si>
    <t xml:space="preserve">General and Administration Expense</t>
  </si>
  <si>
    <t xml:space="preserve">Telephone and Mobile</t>
  </si>
  <si>
    <t xml:space="preserve">Travelling &amp; accommodation</t>
  </si>
  <si>
    <t xml:space="preserve">Audit fees</t>
  </si>
  <si>
    <t xml:space="preserve">Audit expenses</t>
  </si>
  <si>
    <t xml:space="preserve">Legal Fees</t>
  </si>
  <si>
    <t xml:space="preserve">Printing and Stationery</t>
  </si>
  <si>
    <t xml:space="preserve">Miscellaneous Expenses</t>
  </si>
  <si>
    <t xml:space="preserve">Donation</t>
  </si>
  <si>
    <t xml:space="preserve">Other Misc. Expenses</t>
  </si>
  <si>
    <t xml:space="preserve">Depreciation</t>
  </si>
  <si>
    <t xml:space="preserve">Depreciation-other assets</t>
  </si>
  <si>
    <t xml:space="preserve">Management Fees</t>
  </si>
  <si>
    <t xml:space="preserve">Total Adminstration Expenses</t>
  </si>
  <si>
    <t xml:space="preserve">Profit before tax</t>
  </si>
  <si>
    <t xml:space="preserve">Corporate tax - 25%</t>
  </si>
  <si>
    <t xml:space="preserve">Corporate tax - 25% Prior year Adjustment</t>
  </si>
  <si>
    <t xml:space="preserve">Net Profit</t>
  </si>
  <si>
    <t xml:space="preserve">AGL+Uni</t>
  </si>
  <si>
    <t xml:space="preserve">Kiteko</t>
  </si>
  <si>
    <t xml:space="preserve">%</t>
  </si>
  <si>
    <t xml:space="preserve">Revenue per Trip</t>
  </si>
  <si>
    <t xml:space="preserve">GC Per Trip</t>
  </si>
  <si>
    <t xml:space="preserve">Fuel Cost per Trip</t>
  </si>
  <si>
    <t xml:space="preserve">Tyre cost per Trip</t>
  </si>
  <si>
    <t xml:space="preserve">NC per Trip</t>
  </si>
  <si>
    <t xml:space="preserve">KM</t>
  </si>
  <si>
    <t xml:space="preserve">KM per Trip</t>
  </si>
  <si>
    <t xml:space="preserve">Fuel price</t>
  </si>
  <si>
    <t xml:space="preserve">Fuel per KM</t>
  </si>
  <si>
    <t xml:space="preserve">Oil - Trips</t>
  </si>
  <si>
    <t xml:space="preserve">Direct Contribution-Trips</t>
  </si>
  <si>
    <t xml:space="preserve">Repair per KM</t>
  </si>
  <si>
    <t xml:space="preserve">Tyre cost per KM</t>
  </si>
  <si>
    <t xml:space="preserve">Hauliers Expense</t>
  </si>
  <si>
    <t xml:space="preserve">Rental Expenses</t>
  </si>
  <si>
    <t xml:space="preserve">Legal Expenses</t>
  </si>
  <si>
    <t xml:space="preserve">Office Expenses</t>
  </si>
  <si>
    <t xml:space="preserve">Other Operational expenses</t>
  </si>
  <si>
    <t xml:space="preserve">KITEKO GHANA LIMITED</t>
  </si>
  <si>
    <t xml:space="preserve"> Management Accounts</t>
  </si>
  <si>
    <t xml:space="preserve">Profit &amp; Loss Account</t>
  </si>
  <si>
    <t xml:space="preserve">Total Trips Cashew</t>
  </si>
  <si>
    <t xml:space="preserve">Oil trips</t>
  </si>
  <si>
    <t xml:space="preserve">PH Cocoa Trips</t>
  </si>
  <si>
    <t xml:space="preserve">Exchange Rate</t>
  </si>
  <si>
    <t xml:space="preserve">Revenue-Cocoa</t>
  </si>
  <si>
    <t xml:space="preserve">Revenue-Cashew</t>
  </si>
  <si>
    <t xml:space="preserve">Revenue-Other Business</t>
  </si>
  <si>
    <t xml:space="preserve">Revenue-Oil</t>
  </si>
  <si>
    <t xml:space="preserve">Revenue-Black</t>
  </si>
  <si>
    <t xml:space="preserve">Revenue-PH Cocoa</t>
  </si>
  <si>
    <t xml:space="preserve">Net Revenue</t>
  </si>
  <si>
    <t xml:space="preserve">Insurance truck</t>
  </si>
  <si>
    <t xml:space="preserve">Drivers Salaries &amp; Mate allowance</t>
  </si>
  <si>
    <t xml:space="preserve">Insurance Drivers</t>
  </si>
  <si>
    <t xml:space="preserve">Other Ops Expense</t>
  </si>
  <si>
    <t xml:space="preserve">Tricycle Income</t>
  </si>
  <si>
    <t xml:space="preserve">Warehouse rent</t>
  </si>
  <si>
    <t xml:space="preserve">Total Other  Income</t>
  </si>
  <si>
    <t xml:space="preserve">Interest charges</t>
  </si>
  <si>
    <t xml:space="preserve">Medicals other staff</t>
  </si>
  <si>
    <t xml:space="preserve">Fuel  office Vehicles</t>
  </si>
  <si>
    <t xml:space="preserve">Lubricants office Vehicles</t>
  </si>
  <si>
    <t xml:space="preserve">Repairs and maintenance office Vehicles</t>
  </si>
  <si>
    <t xml:space="preserve">Road Toll</t>
  </si>
  <si>
    <t xml:space="preserve">Other Expenses</t>
  </si>
  <si>
    <t xml:space="preserve">Veh Insurance-Others</t>
  </si>
  <si>
    <t xml:space="preserve">Deferred Tax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</si>
</sst>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mm\-yy"/>
    <numFmt numFmtId="169" formatCode="_(* #,##0.0_);_(* \(#,##0.0\);_(* \-??_);_(@_)"/>
    <numFmt numFmtId="170" formatCode="_-* #,##0.0_-;\-* #,##0.0_-;_-* \-??_-;_-@_-"/>
    <numFmt numFmtId="171" formatCode="_-* #,##0.000_-;\-* #,##0.000_-;_-* \-??_-;_-@_-"/>
    <numFmt numFmtId="172" formatCode="_-* #,##0_-;\-* #,##0_-;_-* \-??_-;_-@_-"/>
    <numFmt numFmtId="173" formatCode="0%"/>
    <numFmt numFmtId="174" formatCode="0.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333F5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333F5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FF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C5E0B4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A9D18E"/>
      </patternFill>
    </fill>
    <fill>
      <patternFill patternType="solid">
        <fgColor rgb="FFFFD966"/>
        <bgColor rgb="FFFFCC00"/>
      </patternFill>
    </fill>
    <fill>
      <patternFill patternType="solid">
        <fgColor rgb="FFFFFFFF"/>
        <bgColor rgb="FFEDEDED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4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7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7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7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7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9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1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1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3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3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3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1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9" fillId="9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8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8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8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8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8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8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8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8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7" fillId="11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11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11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11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11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1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1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1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1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1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7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7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1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8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8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8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8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1 2" xfId="20"/>
    <cellStyle name="Comma 2" xfId="21"/>
    <cellStyle name="Comma 20" xfId="22"/>
    <cellStyle name="Normal 1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BE5D6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7.xml"/><Relationship Id="rId19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19.xml"/><Relationship Id="rId31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2.xml"/><Relationship Id="rId34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28.xml"/><Relationship Id="rId39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0.xml"/><Relationship Id="rId41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33.xml"/><Relationship Id="rId44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39.xml"/><Relationship Id="rId49" Type="http://schemas.openxmlformats.org/officeDocument/2006/relationships/externalLink" Target="externalLinks/externalLink40.xml"/><Relationship Id="rId50" Type="http://schemas.openxmlformats.org/officeDocument/2006/relationships/externalLink" Target="externalLinks/externalLink41.xml"/><Relationship Id="rId51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25.xml"/><Relationship Id="rId5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:/AGL%20108-Reports%20General/weekly%200506/RECON%200506/Purchases%20updates%200506%20RECON%201.xls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7%20-%20Finance/3%20year%20plan/3%20year%20plan%20sep13/Ghana/New%20LBC%20Financials.xlsx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Documents%20and%20Settings/anand.krishnan/My%20Documents/AK/Reference%20Data%20Details/Reference%20Data%20Details.xlsx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X$/Excel/3%20-%20Finance/Month%20End/FY%2012-13/04.%20Jan%2013/04.%20Overheads/04.%20Overheads%20report%20month%20end%20Jan&apos;13%20FY13.xlsx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3%20-%20Finance/Source%20Trust/GeoTraceability%20Ltd/Strategic%20Presentation%20Numbers%20GeoT6.xlsx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3%20-%20Finance/Budgets/2013%20Budget/Cost%20Centres/Cost%20Centre%20Budget%20Overview%20+%20Shared%20Costs%20FY13%20FINAL.xlsx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F:/Documents%20and%20Settings/thomas.ARMAJARO/Local%20Settings/Temporary%20Internet%20Files/OLKF/Copy%20of%20RA%20COCOA%20TC%20Request%20Oct%2025%202010%20RJS%20V2.xls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Users/ggyawu01/Downloads/Tricycle%20report%20-FinalA%20(1).xlsx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file://Ketoan-nhu/D/KE%20TOAN/BAO%20CAO%202003/KE%20TOAN/LE%20DINH%20TU/HUNG/DTXD/EXCEL.NOR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X$/Excel/3%20-%20Finance/Month%20End/FY%2013-14/03.%20Dec&apos;13/03.%20Overheads/03-2014%20Overhead%20report%20month%20end%20Dec&apos;13.xlsx" TargetMode="External"/>
</Relationships>
</file>

<file path=xl/externalLinks/_rels/externalLink19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OTCshare/Trading%20Portfolios/LDN%20Coffee%204NovEOD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Kumasi-server/company/AGL%20108-Reports%20General/weekly%200506/RECON%200506/Purchases%20updates%200506%20RECON%201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F:/Users/GBoamah/AppData/Local/Microsoft/Windows/Temporary%20Internet%20Files/Content.Outlook/4PFIEZ6B/Toms-Danida.xls" TargetMode="External"/>
</Relationships>
</file>

<file path=xl/externalLinks/_rels/externalLink21.xml.rels><?xml version="1.0" encoding="UTF-8"?>
<Relationships xmlns="http://schemas.openxmlformats.org/package/2006/relationships"><Relationship Id="rId1" Type="http://schemas.openxmlformats.org/officeDocument/2006/relationships/externalLinkPath" Target="F:/Jonathan/Desktop/Copy%20of%20Copy%20of%20CMS%20Finanancial%20Projection-%2013-02-14.xlsx" TargetMode="External"/>
</Relationships>
</file>

<file path=xl/externalLinks/_rels/externalLink22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Users/thomas%20auster/AppData/Local/Microsoft/Windows/Temporary%20Internet%20Files/Content.Outlook/39X2EQXX/10%20-%20July12/cob%2031%20Jul12%20v2.xlsm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3%20-%20Finance/Month%20End/FY%2011-12/11.%20Aug%2012/11.%20ATL%20Accounts/11.%20Aug%2012%20Month%20end%20journal.xlsx" TargetMode="External"/>
</Relationships>
</file>

<file path=xl/externalLinks/_rels/externalLink24.xml.rels><?xml version="1.0" encoding="UTF-8"?>
<Relationships xmlns="http://schemas.openxmlformats.org/package/2006/relationships"><Relationship Id="rId1" Type="http://schemas.openxmlformats.org/officeDocument/2006/relationships/externalLinkPath" Target="F:/Users/GBoamah/AppData/Local/Microsoft/Windows/Temporary%20Internet%20Files/Content.Outlook/4PFIEZ6B/IDH%20CPQP%201-IDH%201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3%20-%20Finance/Budgets/2013%20Budget/Consolidation%20final/SUMMARY%20CONSOL%20V3%20(Bank%20stats%20version).xlsx" TargetMode="External"/>
</Relationships>
</file>

<file path=xl/externalLinks/_rels/externalLink26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OTCshare/Trading%20Portfolios/NY%20Coffee%2012MayEOD.xls" TargetMode="External"/>
</Relationships>
</file>

<file path=xl/externalLinks/_rels/externalLink27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7_Trade_Accounting/Upload_Reference_Data/Outputs/Prices/2013/2013_07/Prices_upload_2013_07_17.xlsm" TargetMode="External"/>
</Relationships>
</file>

<file path=xl/externalLinks/_rels/externalLink28.xml.rels><?xml version="1.0" encoding="UTF-8"?>
<Relationships xmlns="http://schemas.openxmlformats.org/package/2006/relationships"><Relationship Id="rId1" Type="http://schemas.openxmlformats.org/officeDocument/2006/relationships/externalLinkPath" Target="F:/Users/Justine%20chesnoy/AppData/Local/Microsoft/Windows/Temporary%20Internet%20Files/Content.Outlook/Z4DOUD4D/IDH%20Ghana/Nestle%20Options%20IDH%20May%202012.xlsx" TargetMode="External"/>
</Relationships>
</file>

<file path=xl/externalLinks/_rels/externalLink29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3%20-%20Finance/Audit/30%2009%2011/Year%20end/Individual%20entity%20workings/ATGL/ATGL%20stats%20in%20Excel%2011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AGL%20101-Accounts%20General/BUDGETS/Year%2006%20Budgets/Budget05.06%20Revised/Yr06_Budget%20Summary%20Final.xls" TargetMode="External"/>
</Relationships>
</file>

<file path=xl/externalLinks/_rels/externalLink30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7_Trade_Accounting/Results/Results_PnL/PnL_A1C_Cocoa/YEAR%202012_13/2013_04/A1C_PnL_v1.1_2013_04_03_YTD.xlsm" TargetMode="External"/>
</Relationships>
</file>

<file path=xl/externalLinks/_rels/externalLink31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Finance%20Budget%200708%20Version%20I.xls" TargetMode="External"/>
</Relationships>
</file>

<file path=xl/externalLinks/_rels/externalLink32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Trade/Purchase%20Index.xls" TargetMode="External"/>
</Relationships>
</file>

<file path=xl/externalLinks/_rels/externalLink33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Ritesh/Documents/Ritz/FY2016/KGL/KGL%20BUDGET%202016.xlsx" TargetMode="External"/>
</Relationships>
</file>

<file path=xl/externalLinks/_rels/externalLink34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OTCshare/Trading%20Portfolios/Soybean%2021Jul11EOD.xls" TargetMode="External"/>
</Relationships>
</file>

<file path=xl/externalLinks/_rels/externalLink35.xml.rels><?xml version="1.0" encoding="UTF-8"?>
<Relationships xmlns="http://schemas.openxmlformats.org/package/2006/relationships"><Relationship Id="rId1" Type="http://schemas.openxmlformats.org/officeDocument/2006/relationships/externalLinkPath" Target="F:/jonathan/Desktop/CMS%20MGT%20Accounts%20Nov/CMS%20Review/CMS-Ghana-%20Revised%20Budget%2002-10-13.xls" TargetMode="External"/>
</Relationships>
</file>

<file path=xl/externalLinks/_rels/externalLink36.xml.rels><?xml version="1.0" encoding="UTF-8"?>
<Relationships xmlns="http://schemas.openxmlformats.org/package/2006/relationships"><Relationship Id="rId1" Type="http://schemas.openxmlformats.org/officeDocument/2006/relationships/externalLinkPath" Target="I:/Documents%20and%20Settings/kiteko/Local%20Settings/Temporary%20Internet%20Files/Content.Outlook/ZPIZ3KPB/Documents%20and%20Settings/msosman/My%20Documents/FC/ACCOUNTS/2009%20Accounts/09%20September/Financial%20Statements/AGL_June_2009.xls" TargetMode="External"/>
</Relationships>
</file>

<file path=xl/externalLinks/_rels/externalLink37.xml.rels><?xml version="1.0" encoding="UTF-8"?>
<Relationships xmlns="http://schemas.openxmlformats.org/package/2006/relationships"><Relationship Id="rId1" Type="http://schemas.openxmlformats.org/officeDocument/2006/relationships/externalLinkPath" Target="Q:/origin%20kpis/Origin%20activity%20report%20V2.xlsm" TargetMode="External"/>
</Relationships>
</file>

<file path=xl/externalLinks/_rels/externalLink38.xml.rels><?xml version="1.0" encoding="UTF-8"?>
<Relationships xmlns="http://schemas.openxmlformats.org/package/2006/relationships"><Relationship Id="rId1" Type="http://schemas.openxmlformats.org/officeDocument/2006/relationships/externalLinkPath" Target="F:/S/Cocoa/Cocoa%20Position%20Jan%2012/Position%2017%20Jan%20-%20Cocoa%20v2.xls" TargetMode="External"/>
</Relationships>
</file>

<file path=xl/externalLinks/_rels/externalLink39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home/tayibu/Downloads/KGL%20MMR%20FOR%20DEC&apos;19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file://Kumasi-server/company/AGL%20108-Reports%20General/weekly%200506/RECON%200506/Purchases%20updates%200506.xls" TargetMode="External"/>
</Relationships>
</file>

<file path=xl/externalLinks/_rels/externalLink40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AGL%20101-Accounts%20General/BUDGETS/Year%2006%20Budgets/Budget05.06%20Revised/Budget%2005.06/ASET%20BUDGET%202006.xls" TargetMode="External"/>
</Relationships>
</file>

<file path=xl/externalLinks/_rels/externalLink41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6%20-%20Risk%20Management/Risk%20Dashboard/Risk%20dashboard%20June&apos;12.xlsx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4%20-%20Trade%20Support/OTC/10.%20July%2010/OTC100730MonthEnd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Excel/3%20-%20Finance/Month%20End/FY%2010-11/New%20format%20monthly%20packs/Mar%2011/Armajaro%20month%20end%20Mar%2011%20WIP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home/tayibu/Downloads/home/tayibu/Downloads/home/tayibu/Downloads/Users/Rajeev%20Goel/AppData/Local/Microsoft/Windows/Temporary%20Internet%20Files/Content.Outlook/XOC1BYFW/Nigeria%20Commentary%20as%20at%20Jan%20201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URCHASES"/>
      <sheetName val="INVOICES LC 05"/>
      <sheetName val="INVOICES MC06"/>
      <sheetName val="Opng Stocks"/>
      <sheetName val="SEPT stocks"/>
      <sheetName val="OCT stocks "/>
      <sheetName val="NOV  stocks  "/>
      <sheetName val="SOC &amp; DIST BAL"/>
      <sheetName val="INVOICES_LC_05"/>
      <sheetName val="INVOICES_MC06"/>
      <sheetName val="Opng_Stocks"/>
      <sheetName val="SEPT_stocks"/>
      <sheetName val="OCT_stocks_"/>
      <sheetName val="NOV__stocks__"/>
      <sheetName val="SOC_&amp;_DIST_BAL"/>
      <sheetName val="INVOICES_LC_051"/>
      <sheetName val="INVOICES_MC061"/>
      <sheetName val="Opng_Stocks1"/>
      <sheetName val="SEPT_stocks1"/>
      <sheetName val="OCT_stocks_1"/>
      <sheetName val="NOV__stocks__1"/>
      <sheetName val="SOC_&amp;_DIST_BAL1"/>
      <sheetName val="INVOICES_LC_052"/>
      <sheetName val="INVOICES_MC062"/>
      <sheetName val="Opng_Stocks2"/>
      <sheetName val="SEPT_stocks2"/>
      <sheetName val="OCT_stocks_2"/>
      <sheetName val="NOV__stocks__2"/>
      <sheetName val="SOC_&amp;_DIST_BAL2"/>
      <sheetName val="F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Volume &amp; Margins"/>
      <sheetName val="PL,Capex,Finance,Headcount"/>
      <sheetName val="Assumptions"/>
      <sheetName val="Committed Volume"/>
      <sheetName val="Budget PL"/>
      <sheetName val="PL Details"/>
      <sheetName val="PnL"/>
      <sheetName val="DC"/>
      <sheetName val="Capex"/>
      <sheetName val="Cash Flow"/>
      <sheetName val="Funding Account movements"/>
      <sheetName val="Cashflow 10K &amp; 20K"/>
      <sheetName val="Preparatory Phase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mmodity XL Version Details"/>
      <sheetName val="Accounting Classes"/>
      <sheetName val="Ancillary Services"/>
      <sheetName val="Auto Match Instructions"/>
      <sheetName val="Capacity Location"/>
      <sheetName val="Cost Template"/>
      <sheetName val="Cost Type"/>
      <sheetName val="Countries"/>
      <sheetName val="Currencies"/>
      <sheetName val="Custom Events"/>
      <sheetName val="Daylight Savings"/>
      <sheetName val="Daylight Saving Details"/>
      <sheetName val="Delivery Terms"/>
      <sheetName val="ETD Mapping"/>
      <sheetName val="Forecast Version"/>
      <sheetName val="Governing Terms"/>
      <sheetName val="Hedge Accounting Portfolio"/>
      <sheetName val="Hedge Acc. Portfolio Details"/>
      <sheetName val="Hedge Field Mapping"/>
      <sheetName val="Hedge File Type Mapping"/>
      <sheetName val="Hedge Forward Curve Extraction"/>
      <sheetName val="Hedge Types"/>
      <sheetName val="Instrument Class"/>
      <sheetName val="Instrument Group"/>
      <sheetName val="Instrument Group Links"/>
      <sheetName val="Instrument Option Model"/>
      <sheetName val="Interface Type"/>
      <sheetName val="Model Sources"/>
      <sheetName val="NERC Entities"/>
      <sheetName val="NERC Entity Tags"/>
      <sheetName val="NERC Locations"/>
      <sheetName val="NERC Products"/>
      <sheetName val="Note Category"/>
      <sheetName val="Period Layout"/>
      <sheetName val="Period Layout Details"/>
      <sheetName val="Periods"/>
      <sheetName val="Position Layouts"/>
      <sheetName val="Price Calculator"/>
      <sheetName val="Price Calculation Components"/>
      <sheetName val="Pricing Instructions"/>
      <sheetName val="Pricind Model"/>
      <sheetName val="Process Groups"/>
      <sheetName val="Purchase Categories"/>
      <sheetName val="Quality Certification Scheme"/>
      <sheetName val="Quantity Types"/>
      <sheetName val="Service Levels"/>
      <sheetName val="States"/>
      <sheetName val="Tag Types"/>
      <sheetName val="Tax Rates"/>
      <sheetName val="Tax Rate Details"/>
      <sheetName val="Tax Rate Rules"/>
      <sheetName val="Tax Regions"/>
      <sheetName val="Time Zones"/>
      <sheetName val="Trade Groups"/>
      <sheetName val="Trade Groups-Notes"/>
      <sheetName val="Trade Group Locations"/>
      <sheetName val="Trade Link Types"/>
      <sheetName val="Trade Set"/>
      <sheetName val="Trade Types"/>
      <sheetName val="Units of Measure"/>
      <sheetName val="Unit of Measures Details"/>
      <sheetName val="User Defaults"/>
      <sheetName val="User Defined Fields"/>
      <sheetName val="Business Calendar"/>
      <sheetName val="Location Specifications"/>
      <sheetName val="Location Types"/>
      <sheetName val="Locations"/>
      <sheetName val="Locations-Port Details"/>
      <sheetName val="LOcations-Port Details-General"/>
      <sheetName val="Location-terminal details"/>
      <sheetName val="Location-Details-Storage facili"/>
      <sheetName val="Paths"/>
      <sheetName val="Path Details"/>
      <sheetName val="Risk Markets"/>
      <sheetName val="Trading Markets"/>
      <sheetName val="Cargo Template"/>
      <sheetName val="Default Actions"/>
      <sheetName val="Default Action Details"/>
      <sheetName val="Charter Party Type"/>
      <sheetName val="Laytime Terms"/>
      <sheetName val="Weather Clause"/>
      <sheetName val="Itenary Template"/>
      <sheetName val="Scheduling Validations"/>
      <sheetName val="Transfer Defaults"/>
      <sheetName val="Transfer Blotter"/>
      <sheetName val="Transfer Blotter-Notes"/>
      <sheetName val="Company Aliases"/>
      <sheetName val="Cost Centers"/>
      <sheetName val="ENOM Counter Party"/>
      <sheetName val="ENOM Locations"/>
      <sheetName val="Event- Account Map"/>
      <sheetName val="GL Account Types"/>
      <sheetName val="GL Accounts"/>
      <sheetName val="Interface Field Mapping"/>
      <sheetName val="Interface Indicator Mapping"/>
      <sheetName val="ISO Indicator Mapping"/>
      <sheetName val="ISO Company Mapping"/>
      <sheetName val="ISO Location Mapping"/>
      <sheetName val="Trade Template Mapping"/>
      <sheetName val="New-Company"/>
      <sheetName val="New-Location"/>
      <sheetName val="Field Types"/>
      <sheetName val="Report Definitions"/>
      <sheetName val="Report Descriptions"/>
      <sheetName val="Report Filter Parameters"/>
      <sheetName val="Commodities"/>
      <sheetName val="Commodity Classes"/>
      <sheetName val="Commodity Groups"/>
      <sheetName val="Commodity Specifications"/>
      <sheetName val="Specification Allowanace formul"/>
      <sheetName val="Specification Types"/>
      <sheetName val="Auto Curve Update"/>
      <sheetName val="Calendars"/>
      <sheetName val="Holidays"/>
      <sheetName val="Cascading Rule"/>
      <sheetName val="Correlations"/>
      <sheetName val="Ex Contracts"/>
      <sheetName val="Exchanges"/>
      <sheetName val="Forward Price Curve Types"/>
      <sheetName val="Forward Price Curves"/>
      <sheetName val="Forward price Curves-Internal C"/>
      <sheetName val="FX Forward Curves"/>
      <sheetName val="FX Quotes"/>
      <sheetName val="Index Realization percentages "/>
      <sheetName val="Interest Rate Curve Types"/>
      <sheetName val="Interest Rate Curves"/>
      <sheetName val="Interest Rate Quotes"/>
      <sheetName val="Market Data Snapshots"/>
      <sheetName val="Multipliers"/>
      <sheetName val="Price Curve Strips"/>
      <sheetName val="Pricing quotes"/>
      <sheetName val="Volatility Curves"/>
      <sheetName val="Pricing Terms"/>
      <sheetName val="Ratio Curves"/>
      <sheetName val="Sources"/>
      <sheetName val="Standard Products"/>
      <sheetName val="Business Calendars"/>
      <sheetName val="Location Specification"/>
      <sheetName val="Location Type"/>
      <sheetName val="Trading Market"/>
      <sheetName val="Aging-Categories"/>
      <sheetName val="Confirmation Conditions"/>
      <sheetName val="Confirmation Defaults"/>
      <sheetName val="Confirmation Templates"/>
      <sheetName val="Document Defaults"/>
      <sheetName val="Document-Types"/>
      <sheetName val="Delivery Schedules"/>
      <sheetName val="Books"/>
      <sheetName val="Lines of Business"/>
      <sheetName val="Offices"/>
      <sheetName val="Portfolios"/>
      <sheetName val="Profit Centers"/>
      <sheetName val="Purposes"/>
      <sheetName val="Risk Monitoring Limits"/>
      <sheetName val="Strategies"/>
      <sheetName val="Strategy Attribute 1"/>
      <sheetName val="Strategy Owners"/>
      <sheetName val="Strategy Types"/>
      <sheetName val="Trader Groups"/>
      <sheetName val="Traders"/>
      <sheetName val="Trading Desks"/>
      <sheetName val="Venture"/>
      <sheetName val="MOT Group"/>
      <sheetName val="Barges"/>
      <sheetName val="Pipelines"/>
      <sheetName val="Railcars"/>
      <sheetName val="Trucks"/>
      <sheetName val="Vessels"/>
      <sheetName val="Recipe"/>
      <sheetName val="Routes"/>
      <sheetName val="Storage Facilities"/>
      <sheetName val="Storage Levels"/>
      <sheetName val="Storage Types"/>
      <sheetName val="Notification Groups"/>
      <sheetName val="Accounting Periods"/>
      <sheetName val="Accounts"/>
      <sheetName val="Activity Codes"/>
      <sheetName val="Address Type"/>
      <sheetName val="Agreement Forms"/>
      <sheetName val="Agreement Types"/>
      <sheetName val="ALternate Settlement Terms"/>
      <sheetName val="Broker Rates"/>
      <sheetName val="Checkout Set"/>
      <sheetName val="Companies"/>
      <sheetName val="Company Affiliation"/>
      <sheetName val="Company Group"/>
      <sheetName val="Contact Types"/>
      <sheetName val="Contacts"/>
      <sheetName val="Credit Limits"/>
      <sheetName val="Custom Invoice Formats"/>
      <sheetName val="CVA Counterparty"/>
      <sheetName val="Document Groups"/>
      <sheetName val="Document Paragraphs"/>
      <sheetName val="Document Types"/>
      <sheetName val="EFET Agreement Code"/>
      <sheetName val="Emissions Account Types"/>
      <sheetName val="Emissions Registry"/>
      <sheetName val="Emissions Registry Accounts"/>
      <sheetName val="Energy Account"/>
      <sheetName val="Company Hub"/>
      <sheetName val="Invoice Numbers"/>
      <sheetName val="Payment Numbers"/>
      <sheetName val="Trade Numbers"/>
      <sheetName val="ISO Nettings"/>
      <sheetName val="Letters of Credit"/>
      <sheetName val="Payment Instructions"/>
      <sheetName val="Payment Terms"/>
      <sheetName val="Payment Tolerance"/>
      <sheetName val="Pipeline Rates"/>
      <sheetName val="Tariff Schedule"/>
      <sheetName val="Transmission Rates (Demand)"/>
      <sheetName val="Transmission Rates (Losses)"/>
      <sheetName val="Trans. Rates (Scheduling Costs)"/>
      <sheetName val="Portfolio Risk Limits"/>
      <sheetName val="Risk sets"/>
      <sheetName val="Shift Definition"/>
      <sheetName val="Shock definitions"/>
      <sheetName val="Simulation Scenarios"/>
      <sheetName val="VAR instructions-Commodity XL"/>
      <sheetName val="Var instructions-FEA"/>
      <sheetName val="VoL and Corr Instructions"/>
      <sheetName val="Vol and Corr instructions-FE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mpscrapsheet"/>
      <sheetName val="Global overheads"/>
      <sheetName val="Actuals"/>
      <sheetName val="Budget"/>
      <sheetName val="check"/>
      <sheetName val="COV"/>
      <sheetName val="TOC"/>
      <sheetName val="P1"/>
      <sheetName val="P2"/>
      <sheetName val="P3"/>
      <sheetName val="CC"/>
      <sheetName val="CC (2)"/>
      <sheetName val="CF"/>
      <sheetName val="CF (2)"/>
      <sheetName val="SU"/>
      <sheetName val="OTC"/>
      <sheetName val="COT"/>
      <sheetName val="GEO"/>
      <sheetName val="D&amp;S"/>
      <sheetName val="D&amp;S (2)"/>
      <sheetName val="RES"/>
      <sheetName val="FN"/>
      <sheetName val="COP"/>
      <sheetName val="COP (2)"/>
      <sheetName val="COR"/>
      <sheetName val="TRAV"/>
      <sheetName val="Allocation"/>
      <sheetName val="Bug2"/>
      <sheetName val="Driver"/>
      <sheetName val="Ls_XLB_WorkbookFile"/>
      <sheetName val="Ls_AgXLB_WorkbookFile"/>
      <sheetName val="T1"/>
      <sheetName val="T2 "/>
      <sheetName val="master"/>
      <sheetName val="P4"/>
      <sheetName val="ISSUES"/>
      <sheetName val="Index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eoT Limited Projection (3)"/>
      <sheetName val="GeoT Limited Projection (2)"/>
      <sheetName val="GeoT Limited Projection"/>
      <sheetName val="Summary P&amp;L (4)"/>
      <sheetName val="Balance Sheet (2)"/>
      <sheetName val="GeoT notes"/>
      <sheetName val="Summary P&amp;L (3)"/>
      <sheetName val="Sheet1"/>
      <sheetName val="Summary P&amp;L (2)"/>
      <sheetName val="VARIABLES"/>
      <sheetName val="Balance Sheet"/>
      <sheetName val="Summary P&amp;L"/>
      <sheetName val="Cashflow"/>
      <sheetName val="Financing"/>
      <sheetName val="Assets"/>
      <sheetName val="Income"/>
      <sheetName val="Summary Mapping &amp; Data"/>
      <sheetName val="Barcoding"/>
      <sheetName val="Central Costs"/>
      <sheetName val="Vehicles"/>
      <sheetName val="MAPPING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urnover"/>
      <sheetName val="IT"/>
      <sheetName val="IT2"/>
      <sheetName val="Central-ATL Cost Allocation"/>
      <sheetName val="Cost_Centre_Breakdown"/>
      <sheetName val="Shared_Costs"/>
      <sheetName val="Staff allocation IT"/>
      <sheetName val="OTC BREAKDOWN"/>
      <sheetName val="ShrdCstsWkng"/>
      <sheetName val="Stnery"/>
      <sheetName val="CXL"/>
      <sheetName val="D&amp;S"/>
      <sheetName val="TRES"/>
      <sheetName val="TRES2"/>
      <sheetName val="LEG"/>
      <sheetName val="AP"/>
      <sheetName val="MO"/>
      <sheetName val="OVERHEAD SEP"/>
      <sheetName val="REP-MO"/>
      <sheetName val="RECC"/>
      <sheetName val="ST"/>
      <sheetName val="Rent_Rates"/>
      <sheetName val="Headcount"/>
      <sheetName val="P&amp;L Pack #'s Jun 12"/>
      <sheetName val="StationeryFY12"/>
      <sheetName val="Transfer Pricing"/>
      <sheetName val="ARE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ERT"/>
      <sheetName val="LOAD PORT"/>
      <sheetName val="PRODUCER"/>
      <sheetName val="COCOA PRODUCT"/>
      <sheetName val="COUNTRY"/>
      <sheetName val="DESTINATION PORT"/>
      <sheetName val="CROP YEAR"/>
      <sheetName val="ORIGIN"/>
      <sheetName val="COMPANIES"/>
      <sheetName val="BUSINESS"/>
      <sheetName val="INSTRUCTIONS"/>
      <sheetName val="TC-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Op report "/>
      <sheetName val="Financial Data"/>
      <sheetName val="summary"/>
      <sheetName val="PAYMENTS2017-2019"/>
      <sheetName val="SAGE "/>
      <sheetName val="dep"/>
      <sheetName val="Deposits from ASEM"/>
      <sheetName val="alh"/>
      <sheetName val="Detailed Payments "/>
      <sheetName val="Payments Pivot"/>
      <sheetName val="Crop Doctor"/>
      <sheetName val="AGL Receipts (63,000)"/>
      <sheetName val="2017-18 AGL"/>
      <sheetName val="2018-19 AGL"/>
      <sheetName val="2018-19 UCGL"/>
      <sheetName val="2017-18 UCGL"/>
      <sheetName val="AGL"/>
      <sheetName val="Sheet1"/>
      <sheetName val="CD"/>
      <sheetName val="sms final"/>
      <sheetName val="Summary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yCode"/>
      <sheetName val="CTDG"/>
      <sheetName val="PTVT"/>
      <sheetName val="THVT"/>
    </sheetNames>
    <sheetDataSet>
      <sheetData sheetId="0"/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tmpscrapsheet"/>
      <sheetName val="Ls_AgXLB_WorkbookFile"/>
      <sheetName val="country"/>
      <sheetName val="Ls_XLB_WorkbookFile"/>
      <sheetName val="dep"/>
      <sheetName val="reconcillation"/>
      <sheetName val="Sheet2"/>
      <sheetName val="Sheet1"/>
      <sheetName val="Data"/>
      <sheetName val="Actuals"/>
      <sheetName val="ATL YTD"/>
      <sheetName val="CC 31st Oct"/>
      <sheetName val="CC 12th Nov"/>
      <sheetName val="CC 31st Dec"/>
      <sheetName val="CC YTD"/>
      <sheetName val="CF 31st Oct"/>
      <sheetName val="CF 12th Nov"/>
      <sheetName val="CF 31st Dec"/>
      <sheetName val="CF YTD"/>
      <sheetName val="SU YTD"/>
      <sheetName val="COT"/>
      <sheetName val="ST"/>
      <sheetName val="RES"/>
      <sheetName val="Central 31st Oct"/>
      <sheetName val="Central 12th Nov"/>
      <sheetName val=" Central 31st Dec "/>
      <sheetName val="Central YTD"/>
      <sheetName val="ATL Dec'13"/>
      <sheetName val="CC"/>
      <sheetName val="CF"/>
      <sheetName val="SU"/>
      <sheetName val="ATL Central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DN Coffee Position (2)"/>
      <sheetName val="VAR"/>
      <sheetName val="Summary"/>
      <sheetName val="LDN Coffee Position"/>
      <sheetName val="Data Summary"/>
      <sheetName val="Historicals"/>
      <sheetName val="VolSurf"/>
      <sheetName val="EOD"/>
      <sheetName val="ATL"/>
      <sheetName val="Expi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URCHASES"/>
      <sheetName val="INVOICES LC 05"/>
      <sheetName val="INVOICES MC06"/>
      <sheetName val="Opng Stocks"/>
      <sheetName val="Mar stocks"/>
      <sheetName val="Comm"/>
      <sheetName val="Feb  stocks "/>
      <sheetName val="SEPT stocks"/>
      <sheetName val="OCT stocks "/>
      <sheetName val="NOV  stocks"/>
      <sheetName val="Dec  stocks"/>
      <sheetName val="Jan  stocks"/>
      <sheetName val="SOC &amp; DIST BAL"/>
      <sheetName val="PROVISIONS"/>
      <sheetName val="Society Stocks"/>
      <sheetName val="Dist stocks"/>
      <sheetName val="Dec  stocks "/>
      <sheetName val="NOV  stocks  "/>
      <sheetName val="FEB 06 "/>
      <sheetName val="INVOICES_LC_05"/>
      <sheetName val="INVOICES_MC06"/>
      <sheetName val="Opng_Stocks"/>
      <sheetName val="Mar_stocks"/>
      <sheetName val="Feb__stocks_"/>
      <sheetName val="SEPT_stocks"/>
      <sheetName val="OCT_stocks_"/>
      <sheetName val="NOV__stocks"/>
      <sheetName val="Dec__stocks"/>
      <sheetName val="Jan__stocks"/>
      <sheetName val="SOC_&amp;_DIST_BAL"/>
      <sheetName val="Society_Stocks"/>
      <sheetName val="Dist_stocks"/>
      <sheetName val="Dec__stocks_"/>
      <sheetName val="NOV__stocks__"/>
      <sheetName val="FEB_06_"/>
      <sheetName val="INVOICES_LC_051"/>
      <sheetName val="INVOICES_MC061"/>
      <sheetName val="Opng_Stocks1"/>
      <sheetName val="Mar_stocks1"/>
      <sheetName val="Feb__stocks_1"/>
      <sheetName val="SEPT_stocks1"/>
      <sheetName val="OCT_stocks_1"/>
      <sheetName val="NOV__stocks1"/>
      <sheetName val="Dec__stocks1"/>
      <sheetName val="Jan__stocks1"/>
      <sheetName val="SOC_&amp;_DIST_BAL1"/>
      <sheetName val="Society_Stocks1"/>
      <sheetName val="Dist_stocks1"/>
      <sheetName val="Dec__stocks_1"/>
      <sheetName val="NOV__stocks__1"/>
      <sheetName val="FEB_06_1"/>
      <sheetName val="INVOICES_LC_052"/>
      <sheetName val="INVOICES_MC062"/>
      <sheetName val="Opng_Stocks2"/>
      <sheetName val="Mar_stocks2"/>
      <sheetName val="Feb__stocks_2"/>
      <sheetName val="SEPT_stocks2"/>
      <sheetName val="OCT_stocks_2"/>
      <sheetName val="NOV__stocks2"/>
      <sheetName val="Dec__stocks2"/>
      <sheetName val="Jan__stocks2"/>
      <sheetName val="SOC_&amp;_DIST_BAL2"/>
      <sheetName val="Society_Stocks2"/>
      <sheetName val="Dist_stocks2"/>
      <sheetName val="Dec__stocks_2"/>
      <sheetName val="NOV__stocks__2"/>
      <sheetName val="FEB_06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GeoT costing"/>
      <sheetName val="Sheet1"/>
      <sheetName val="1.1a summary"/>
      <sheetName val="1.1b summary"/>
      <sheetName val="1.2 funding"/>
      <sheetName val="2.1 assumptions"/>
      <sheetName val="3.1 overheads"/>
      <sheetName val="4.1 projects"/>
      <sheetName val="5.1a training cost summary USD"/>
      <sheetName val="5.1b training cost detail"/>
      <sheetName val="5.2 training project structure"/>
      <sheetName val="5.3 training variable costs"/>
      <sheetName val="5.4 capex"/>
      <sheetName val="6.1 narrat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Balance Sheet"/>
      <sheetName val="Income Statement"/>
      <sheetName val="Projections"/>
      <sheetName val="Budgeted Costs"/>
      <sheetName val="Projected Certification Income"/>
      <sheetName val="Certification Summary"/>
      <sheetName val="Pivoted P&amp;L"/>
      <sheetName val="Certification Costs Only"/>
      <sheetName val="Pivoted Balance Sheet"/>
      <sheetName val="2.1 Direct Project Costs "/>
      <sheetName val="2.2 Mapping Costs Allocations"/>
      <sheetName val="2.3 Central Costs Allocations "/>
      <sheetName val="Input P-L "/>
      <sheetName val="Training P-L."/>
      <sheetName val="Balance Sheet Schedule"/>
      <sheetName val="Costs Schedule"/>
      <sheetName val="Stocks (Workings)"/>
      <sheetName val="Training P-L (USD-Cert)"/>
      <sheetName val="Training P-L (first version)"/>
      <sheetName val="Variance Analysis"/>
      <sheetName val="Projects (USD)"/>
      <sheetName val="Consolidated_Project_Metrix_USD"/>
      <sheetName val="Central Allocations"/>
      <sheetName val="Budget P-L (USD)"/>
      <sheetName val="Finance Cost(GHS)"/>
      <sheetName val="Budget Summary (USD)"/>
      <sheetName val="Monthly (USD)"/>
      <sheetName val="Staff Costs"/>
      <sheetName val="Training Income"/>
      <sheetName val="Certification Contract "/>
      <sheetName val="Program Management"/>
      <sheetName val="Data"/>
      <sheetName val="Unllocated Costs"/>
      <sheetName val="Account_List"/>
      <sheetName val="recons"/>
      <sheetName val="recon sheet"/>
      <sheetName val="Input Sales Details"/>
      <sheetName val="Training Income Vs Cost"/>
      <sheetName val="Sheet4"/>
      <sheetName val="Sheet3"/>
      <sheetName val="Sheet6"/>
      <sheetName val="Sheet5"/>
      <sheetName val="Projected Program Mgt Income"/>
      <sheetName val="Basis"/>
      <sheetName val="Client &amp; Agreement"/>
      <sheetName val="Client Income &amp; Costs Analysis"/>
      <sheetName val="Input Sales Projections"/>
      <sheetName val="Jan-Dec Costs"/>
      <sheetName val="A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profit &amp; Loss"/>
      <sheetName val="Input"/>
      <sheetName val="Summary"/>
      <sheetName val="VAR today"/>
      <sheetName val="Cocoa"/>
      <sheetName val="Coffee"/>
      <sheetName val="Sugar"/>
      <sheetName val="Prices"/>
      <sheetName val="Other Commodities"/>
      <sheetName val="COTTON"/>
      <sheetName val="origin P&amp;L"/>
      <sheetName val="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$£"/>
      <sheetName val="Driver"/>
      <sheetName val="Pro_Loss_Orgin"/>
      <sheetName val="Forex "/>
      <sheetName val="CC-T"/>
      <sheetName val="SU- H"/>
      <sheetName val="CF-H"/>
      <sheetName val="cocoa i2"/>
      <sheetName val="cocoa i1"/>
      <sheetName val="Interest-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IDH format of budget"/>
      <sheetName val="budget ghana"/>
      <sheetName val="Year 1"/>
      <sheetName val="mgt str for input credit"/>
      <sheetName val="VRC cost"/>
      <sheetName val="farm income"/>
      <sheetName val="concept note"/>
      <sheetName val="Gantt 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3 (2)"/>
      <sheetName val="ACTUALS VS BUDGET"/>
      <sheetName val="actual charge"/>
      <sheetName val="1"/>
      <sheetName val="P1"/>
      <sheetName val="P2"/>
      <sheetName val="P3"/>
      <sheetName val="P4"/>
      <sheetName val="P5"/>
      <sheetName val="P6"/>
      <sheetName val="P7"/>
      <sheetName val="P8"/>
      <sheetName val="Coffee P&amp;L"/>
      <sheetName val="Coffee 5yr P&amp;L"/>
      <sheetName val="Cocoa 5yp"/>
      <sheetName val="TOC"/>
      <sheetName val="OV3"/>
      <sheetName val="ATL other"/>
      <sheetName val="Cotton P&amp;L"/>
      <sheetName val="Cotton_ACGL P&amp;L"/>
      <sheetName val="Central_rech"/>
      <sheetName val="rchFY12"/>
      <sheetName val="Cocoa P&amp;L"/>
      <sheetName val="Sugar 5yr Plan"/>
      <sheetName val="Bromacon 5yr Plan"/>
      <sheetName val="Cntrl_oh"/>
      <sheetName val="OTC P&amp;L"/>
      <sheetName val="GEOT"/>
      <sheetName val="Sugar"/>
      <sheetName val="Theobroma P&amp;L"/>
      <sheetName val="OH"/>
      <sheetName val="Sheet22"/>
      <sheetName val="Cocoa OH"/>
      <sheetName val="Coffee OH"/>
      <sheetName val="OTC OH"/>
      <sheetName val="GEOT OH"/>
      <sheetName val="Sugar O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NY Coffee"/>
      <sheetName val="Data Summary"/>
      <sheetName val="Historicals"/>
      <sheetName val="VolSurf"/>
      <sheetName val="EOD"/>
      <sheetName val="Expired - TBA"/>
      <sheetName val="VAR - TBD"/>
      <sheetName val="Bache Valuation"/>
      <sheetName val="UN Coffee"/>
      <sheetName val="ATL"/>
      <sheetName val="El Cafe"/>
      <sheetName val="Stock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Developer"/>
      <sheetName val="Actions"/>
      <sheetName val="Housekeeping"/>
      <sheetName val="Guide"/>
      <sheetName val="Liffe_Cocoa_Curve"/>
      <sheetName val="Liffe_Coffee_Curve"/>
      <sheetName val="Liffe_Sugar_Curve"/>
      <sheetName val="ICE_Cocoa_Curve"/>
      <sheetName val="ICE_Coffee_Curve"/>
      <sheetName val="ICE_Sugar Curve"/>
      <sheetName val="LIFFE_Cocoa_Options"/>
      <sheetName val="LIFFE_Coffee_Options"/>
      <sheetName val="LIFFE_Sugar_Options"/>
      <sheetName val="ICE_Cocoa_Options"/>
      <sheetName val="ICE_Coffee_Options"/>
      <sheetName val="ICE_Sugar_Options"/>
      <sheetName val="Prices_LIFFE"/>
      <sheetName val="CXL_Opts"/>
      <sheetName val="Prices_ICE"/>
      <sheetName val="Static"/>
      <sheetName val="Add 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Nestle Options"/>
      <sheetName val="Nestle fund usage"/>
      <sheetName val="Nestle's contribution"/>
      <sheetName val="Lindt fund usage"/>
      <sheetName val="IDH"/>
      <sheetName val="IDH version2"/>
      <sheetName val="IDH version3"/>
      <sheetName val="IDH Detail usd"/>
      <sheetName val="IDH Detail"/>
      <sheetName val="Ferrero"/>
      <sheetName val="Ferrero (2)"/>
      <sheetName val="F3C budget summary ex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Notes"/>
      <sheetName val="FRS Notes"/>
      <sheetName val="TFA"/>
      <sheetName val="ORIG BS classification"/>
      <sheetName val="P&amp;L workings"/>
      <sheetName val="Balance Sheet 2011"/>
      <sheetName val="Balance Sheet 2010"/>
      <sheetName val="Cashflow"/>
      <sheetName val="CFS workings"/>
      <sheetName val="CFS working"/>
      <sheetName val="FINAL BS classification"/>
      <sheetName val="Workings BS"/>
      <sheetName val="Interco"/>
      <sheetName val="ATL P&amp;L"/>
      <sheetName val="Final Copy TB"/>
      <sheetName val="Sheet1"/>
      <sheetName val="Sheet3"/>
      <sheetName val="Sheet2"/>
      <sheetName val="Sheet4"/>
      <sheetName val="Adjustments"/>
      <sheetName val="CFS New workings"/>
      <sheetName val="Tax - ATGL Co"/>
      <sheetName val="Goodwill calculation"/>
      <sheetName val="Acquisition ATGL Group P&amp;L"/>
      <sheetName val="Acquisition ATGL Group Bal S "/>
      <sheetName val="Dire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S"/>
      <sheetName val="Fin.Costs"/>
      <sheetName val="Purch"/>
      <sheetName val="Ops"/>
      <sheetName val="Adm"/>
      <sheetName val="Trans"/>
      <sheetName val="Aset"/>
      <sheetName val="Fund"/>
      <sheetName val="Purch.Profile"/>
      <sheetName val="Audit"/>
      <sheetName val="Accra"/>
      <sheetName val="Sheet7"/>
      <sheetName val="Sheet8"/>
      <sheetName val="Sheet9"/>
      <sheetName val="Fin_Costs"/>
      <sheetName val="Purch_Profile"/>
      <sheetName val="Balance_sheet_-_entity_level"/>
      <sheetName val="Cash_Report"/>
      <sheetName val="VolSurf"/>
      <sheetName val="OTC_Summary"/>
      <sheetName val="Rates"/>
      <sheetName val="Staff"/>
      <sheetName val="tyre"/>
      <sheetName val="Fin_Costs1"/>
      <sheetName val="Purch_Profi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tmpscrapsheet"/>
      <sheetName val="GBP_Total Daily"/>
      <sheetName val="GBP_Total"/>
      <sheetName val="GBP_P_Non_Physical"/>
      <sheetName val="GBP_Physical"/>
      <sheetName val="GBP_Physical_Summary"/>
      <sheetName val="Investigation"/>
      <sheetName val="USD_Total"/>
      <sheetName val="USD_P_Non_Physical"/>
      <sheetName val="USD_Physical"/>
      <sheetName val="USD_Non_Physical"/>
      <sheetName val="USD_Profit"/>
      <sheetName val="GBP_Profit"/>
      <sheetName val="USD_Physical_Summary"/>
      <sheetName val="QnA_input"/>
      <sheetName val="Ls_AgXLB_WorkbookFile"/>
      <sheetName val="Static"/>
      <sheetName val="R103"/>
      <sheetName val="Prices_LIFFE"/>
      <sheetName val="Gu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Finance"/>
      <sheetName val="Workings"/>
      <sheetName val="Seedfund Interest"/>
      <sheetName val="Rates"/>
      <sheetName val="Audit Expense"/>
      <sheetName val="Current"/>
      <sheetName val="Purchases Profile"/>
      <sheetName val="Seedfund_Interest"/>
      <sheetName val="Audit_Expense"/>
      <sheetName val="Purchases_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urchases"/>
      <sheetName val="table"/>
      <sheetName val="bank"/>
      <sheetName val="exporter"/>
      <sheetName val="Braz exposure"/>
      <sheetName val="Braz biz"/>
      <sheetName val="limits"/>
      <sheetName val="liffe"/>
      <sheetName val="Drop down1"/>
      <sheetName val="del unfixed"/>
      <sheetName val="undel fixed ATL"/>
      <sheetName val="undel fixed A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Basic Assumptions"/>
      <sheetName val="AGL &amp; UNICOM"/>
      <sheetName val="Income Statement"/>
      <sheetName val="Plan Summary"/>
      <sheetName val="Cash Flow "/>
      <sheetName val="Capex-Trucks"/>
      <sheetName val="Trend Analysis"/>
      <sheetName val="Functional Structure"/>
      <sheetName val="P&amp;L Per Month"/>
      <sheetName val="Other Business"/>
      <sheetName val="Ops Budget"/>
      <sheetName val="OPS SUMMARY"/>
      <sheetName val="Fuel Sensor-Itrack"/>
      <sheetName val="Insurance"/>
      <sheetName val="Depreciation"/>
      <sheetName val="Overheads"/>
      <sheetName val="Inter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ybean"/>
      <sheetName val="Data Summary"/>
      <sheetName val="Historicals"/>
      <sheetName val="VolSurf"/>
      <sheetName val="EOD"/>
      <sheetName val="Expired"/>
      <sheetName val="Bache Valuation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Profit &amp; Loss Analysed"/>
      <sheetName val="Basic assumptions"/>
      <sheetName val="Profit centres"/>
      <sheetName val="Basis 1"/>
      <sheetName val="Basis"/>
      <sheetName val="Donor Funds"/>
      <sheetName val="Input Cost"/>
      <sheetName val="Eqpt sales"/>
      <sheetName val="Overheads"/>
      <sheetName val="Business Head"/>
      <sheetName val="Division Managers "/>
      <sheetName val="Capex &amp; Depn"/>
      <sheetName val="P&amp;L"/>
      <sheetName val="Cash flow"/>
      <sheetName val="Cash Flow Reworked"/>
      <sheetName val="Cash Flow Chart"/>
      <sheetName val="Cost Vrs Budget"/>
      <sheetName val="AMs Budget"/>
      <sheetName val="Year 1 Details"/>
      <sheetName val="Year 2 Details"/>
      <sheetName val="Year3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USD MAcc"/>
      <sheetName val="Local MAcc"/>
      <sheetName val="Budget vs. Actual P&amp;L"/>
      <sheetName val="June stocks"/>
      <sheetName val="P&amp;L workings"/>
      <sheetName val="B-S Workings"/>
      <sheetName val="Monthly PL"/>
      <sheetName val="Comparative B-S"/>
      <sheetName val="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Weekly activity"/>
      <sheetName val="Physical Purchase"/>
      <sheetName val="Prefinancing"/>
      <sheetName val="CMC &amp; EEG positions"/>
      <sheetName val="Last Week's Weekly activity"/>
      <sheetName val="Lists"/>
      <sheetName val="2010-11 origin purchasing"/>
      <sheetName val="Origin activity report 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Position"/>
      <sheetName val="Butter Position"/>
      <sheetName val="Daily Position moves"/>
      <sheetName val="ASC Position"/>
      <sheetName val="Phys SWIP"/>
      <sheetName val="Market Prices"/>
      <sheetName val="ATL Caja Futures"/>
      <sheetName val="ASCL Caja Futures"/>
      <sheetName val="Caja Broker Summary"/>
      <sheetName val="P&amp;L input"/>
      <sheetName val="ARB FX"/>
      <sheetName val="OTC"/>
      <sheetName val="OTCNY"/>
      <sheetName val="Options"/>
      <sheetName val="NY Options"/>
      <sheetName val="CadMars"/>
      <sheetName val="Futs"/>
      <sheetName val="P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Graphs"/>
      <sheetName val="BS Health Check"/>
      <sheetName val="Commentary - Logistics"/>
      <sheetName val="FC Review"/>
      <sheetName val="Mthly review"/>
      <sheetName val="COGNOS"/>
      <sheetName val="Assumption"/>
      <sheetName val="Ops Data"/>
      <sheetName val="OH Analysis"/>
      <sheetName val="PNL"/>
      <sheetName val="BUD"/>
      <sheetName val="P&amp;L Sch"/>
      <sheetName val="PL LY"/>
      <sheetName val="PL CY"/>
      <sheetName val="BS"/>
      <sheetName val="BS Sch"/>
      <sheetName val="Sheet1"/>
      <sheetName val="Act Vs Bud"/>
      <sheetName val="PNL-SAP"/>
      <sheetName val="BS-SAP"/>
      <sheetName val="Sheet2"/>
      <sheetName val="REVENUE."/>
      <sheetName val="SAP-Cash"/>
      <sheetName val="FA"/>
      <sheetName val="Inventory"/>
      <sheetName val="AR"/>
      <sheetName val="AR Aging"/>
      <sheetName val="AP"/>
      <sheetName val="Overhead Analysis"/>
      <sheetName val="Tax"/>
      <sheetName val="Sheet3"/>
      <sheetName val="Cash Flow"/>
      <sheetName val="FA($)"/>
      <sheetName val="AP Aging"/>
      <sheetName val="TB"/>
      <sheetName val="Schedule "/>
      <sheetName val="Insurance"/>
      <sheetName val="DEPRECIATION"/>
      <sheetName val="Salaries"/>
      <sheetName val="Rent Schedule"/>
      <sheetName val="NOV-2019 AGL  "/>
      <sheetName val="CD INTEREST"/>
      <sheetName val="UNICOM INTEREST"/>
      <sheetName val="TRICYCLE"/>
      <sheetName val="Sheet4"/>
      <sheetName val="Sheet5"/>
      <sheetName val="Dec EATL Inter Co Report"/>
      <sheetName val="EATL"/>
      <sheetName val="CWIP"/>
      <sheetName val="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URCHASES"/>
      <sheetName val="INVOICES LC 05"/>
      <sheetName val="INVOICES MC06"/>
      <sheetName val="Opng Stocks"/>
      <sheetName val="APR stocks"/>
      <sheetName val="Comm"/>
      <sheetName val="Feb  stocks "/>
      <sheetName val="SEPT stocks"/>
      <sheetName val="OCT stocks "/>
      <sheetName val="NOV  stocks"/>
      <sheetName val="Dec  stocks"/>
      <sheetName val="Jan  stocks"/>
      <sheetName val="SOC &amp; DIST BAL"/>
      <sheetName val="PROVISIONS"/>
      <sheetName val="Society Stocks"/>
      <sheetName val="Dist stocks"/>
      <sheetName val="INVOICES_LC_05"/>
      <sheetName val="INVOICES_MC06"/>
      <sheetName val="Opng_Stocks"/>
      <sheetName val="APR_stocks"/>
      <sheetName val="Feb__stocks_"/>
      <sheetName val="SEPT_stocks"/>
      <sheetName val="OCT_stocks_"/>
      <sheetName val="NOV__stocks"/>
      <sheetName val="Dec__stocks"/>
      <sheetName val="Jan__stocks"/>
      <sheetName val="SOC_&amp;_DIST_BAL"/>
      <sheetName val="Society_Stocks"/>
      <sheetName val="Dist_stocks"/>
      <sheetName val="INVOICES_LC_051"/>
      <sheetName val="INVOICES_MC061"/>
      <sheetName val="Opng_Stocks1"/>
      <sheetName val="APR_stocks1"/>
      <sheetName val="Feb__stocks_1"/>
      <sheetName val="SEPT_stocks1"/>
      <sheetName val="OCT_stocks_1"/>
      <sheetName val="NOV__stocks1"/>
      <sheetName val="Dec__stocks1"/>
      <sheetName val="Jan__stocks1"/>
      <sheetName val="SOC_&amp;_DIST_BAL1"/>
      <sheetName val="Society_Stocks1"/>
      <sheetName val="Dist_stocks1"/>
      <sheetName val="INVOICES_LC_052"/>
      <sheetName val="INVOICES_MC062"/>
      <sheetName val="Opng_Stocks2"/>
      <sheetName val="APR_stocks2"/>
      <sheetName val="Feb__stocks_2"/>
      <sheetName val="SEPT_stocks2"/>
      <sheetName val="OCT_stocks_2"/>
      <sheetName val="NOV__stocks2"/>
      <sheetName val="Dec__stocks2"/>
      <sheetName val="Jan__stocks2"/>
      <sheetName val="SOC_&amp;_DIST_BAL2"/>
      <sheetName val="Society_Stocks2"/>
      <sheetName val="Dist_stock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taff"/>
      <sheetName val="Summary"/>
      <sheetName val="Workings"/>
      <sheetName val="tyre"/>
    </sheetNames>
    <sheetDataSet>
      <sheetData sheetId="0"/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- Post"/>
      <sheetName val="RSK "/>
      <sheetName val="Exposure Report"/>
      <sheetName val="Cocoa Stock"/>
      <sheetName val="Coffee Stock"/>
      <sheetName val="Armajaro copy"/>
      <sheetName val="Summary-old"/>
      <sheetName val="Fixed Assets"/>
      <sheetName val="Last Week's Weekly activity"/>
      <sheetName val="Summary_-_Post"/>
      <sheetName val="RSK_"/>
      <sheetName val="Exposure_Report"/>
      <sheetName val="Cocoa_Stock"/>
      <sheetName val="Coffee_Stock"/>
      <sheetName val="Armajaro_copy"/>
      <sheetName val="Fixed_Assets"/>
      <sheetName val="Last_Week's_Weekly_ac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TC Summary"/>
      <sheetName val="OTC Workings"/>
      <sheetName val="Ledger balance"/>
      <sheetName val="Profit check"/>
      <sheetName val="Vol check"/>
      <sheetName val="Options CC"/>
      <sheetName val="Options CF"/>
      <sheetName val="Options NY CC"/>
      <sheetName val="Options NY CF"/>
      <sheetName val="Options NY SU"/>
      <sheetName val="Futures CC"/>
      <sheetName val="Futures CF"/>
      <sheetName val="Summary"/>
      <sheetName val="Cash Report"/>
      <sheetName val="OTC Contract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15a.ATL P&amp;L Cmp'n"/>
      <sheetName val="15b.ATL Bal S Cmp'n"/>
      <sheetName val="Other entities BS - Not print"/>
      <sheetName val="ATL Cover (2)"/>
      <sheetName val="Bank stats"/>
      <sheetName val="Bank stats FINAL"/>
      <sheetName val="Barclays"/>
      <sheetName val="Commentary"/>
      <sheetName val="Recs for RR"/>
      <sheetName val="ATL Cover"/>
      <sheetName val="5x.ATGL Group P&amp;L"/>
      <sheetName val="6x.ATGL Group Bal S "/>
      <sheetName val="5.ATL Group P&amp;L"/>
      <sheetName val="6.ATL Group Bal S"/>
      <sheetName val="7.LDN CC P&amp;L"/>
      <sheetName val="8.LDN CC Bal S"/>
      <sheetName val="9.Asia CC P&amp;L"/>
      <sheetName val="10.Asia CC Bal S"/>
      <sheetName val="11.LDN Coffee P&amp;L"/>
      <sheetName val="11a. E. Africa coffee P&amp;L"/>
      <sheetName val="12.LDN Coffee Bal S"/>
      <sheetName val="12a. ATL budget comp"/>
      <sheetName val="13.ATL Other Ent P&amp;L"/>
      <sheetName val="Tax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mmentary - Africa"/>
      <sheetName val="Commentary - EU"/>
      <sheetName val="Assumption"/>
      <sheetName val="Income Statement"/>
      <sheetName val="PL LY"/>
      <sheetName val="Trial Balance"/>
      <sheetName val="Balance Sheet"/>
      <sheetName val="Budget File"/>
      <sheetName val="BS Schedule"/>
      <sheetName val="PL Details"/>
      <sheetName val="Product PL USD"/>
      <sheetName val="Product PL NGN"/>
      <sheetName val="Prefinance"/>
      <sheetName val="Trade Debtors"/>
      <sheetName val="Inventory Analysis"/>
      <sheetName val="Interco"/>
      <sheetName val="FB Cocoa"/>
      <sheetName val="FB Ging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K159"/>
  <sheetViews>
    <sheetView showFormulas="false" showGridLines="true" showRowColHeaders="true" showZeros="true" rightToLeft="false" tabSelected="false" showOutlineSymbols="true" defaultGridColor="true" view="normal" topLeftCell="Z147" colorId="64" zoomScale="100" zoomScaleNormal="100" zoomScalePageLayoutView="100" workbookViewId="0">
      <selection pane="topLeft" activeCell="AK156" activeCellId="0" sqref="AK15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13.43"/>
    <col collapsed="false" customWidth="true" hidden="false" outlineLevel="0" max="5" min="3" style="0" width="12.28"/>
    <col collapsed="false" customWidth="true" hidden="false" outlineLevel="0" max="7" min="6" style="0" width="14"/>
    <col collapsed="false" customWidth="true" hidden="false" outlineLevel="0" max="9" min="8" style="0" width="12.28"/>
    <col collapsed="false" customWidth="true" hidden="false" outlineLevel="0" max="10" min="10" style="0" width="11.28"/>
    <col collapsed="false" customWidth="true" hidden="false" outlineLevel="0" max="14" min="11" style="0" width="14"/>
    <col collapsed="false" customWidth="true" hidden="false" outlineLevel="0" max="16" min="15" style="0" width="12.28"/>
    <col collapsed="false" customWidth="true" hidden="false" outlineLevel="0" max="19" min="17" style="0" width="14"/>
    <col collapsed="false" customWidth="true" hidden="false" outlineLevel="0" max="22" min="20" style="0" width="12.28"/>
    <col collapsed="false" customWidth="true" hidden="false" outlineLevel="0" max="27" min="23" style="0" width="14"/>
    <col collapsed="false" customWidth="true" hidden="false" outlineLevel="0" max="29" min="28" style="0" width="12.28"/>
    <col collapsed="false" customWidth="true" hidden="false" outlineLevel="0" max="32" min="30" style="0" width="14"/>
    <col collapsed="false" customWidth="true" hidden="false" outlineLevel="0" max="33" min="33" style="0" width="11.57"/>
    <col collapsed="false" customWidth="true" hidden="false" outlineLevel="0" max="34" min="34" style="0" width="12.28"/>
    <col collapsed="false" customWidth="true" hidden="false" outlineLevel="0" max="37" min="35" style="0" width="14"/>
    <col collapsed="false" customWidth="true" hidden="false" outlineLevel="0" max="1024" min="1018" style="0" width="9.14"/>
  </cols>
  <sheetData>
    <row r="2" customFormat="false" ht="13.8" hidden="false" customHeight="false" outlineLevel="0" collapsed="false">
      <c r="B2" s="1" t="n">
        <v>2016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 t="n">
        <v>2017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n">
        <v>2018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3.8" hidden="false" customHeight="false" outlineLevel="0" collapsed="false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</row>
    <row r="4" customFormat="false" ht="13.8" hidden="false" customHeight="false" outlineLevel="0" collapsed="false">
      <c r="A4" s="0" t="s">
        <v>37</v>
      </c>
      <c r="B4" s="6" t="s">
        <v>38</v>
      </c>
      <c r="C4" s="6" t="s">
        <v>38</v>
      </c>
      <c r="D4" s="6" t="s">
        <v>38</v>
      </c>
      <c r="E4" s="6" t="s">
        <v>39</v>
      </c>
      <c r="F4" s="6" t="s">
        <v>39</v>
      </c>
      <c r="G4" s="6" t="s">
        <v>39</v>
      </c>
      <c r="H4" s="6" t="s">
        <v>40</v>
      </c>
      <c r="I4" s="6" t="s">
        <v>40</v>
      </c>
      <c r="J4" s="6" t="s">
        <v>40</v>
      </c>
      <c r="K4" s="6" t="s">
        <v>41</v>
      </c>
      <c r="L4" s="6" t="s">
        <v>41</v>
      </c>
      <c r="M4" s="6" t="s">
        <v>41</v>
      </c>
      <c r="N4" s="6" t="s">
        <v>42</v>
      </c>
      <c r="O4" s="6" t="s">
        <v>42</v>
      </c>
      <c r="P4" s="6" t="s">
        <v>42</v>
      </c>
      <c r="Q4" s="6" t="s">
        <v>43</v>
      </c>
      <c r="R4" s="6" t="s">
        <v>43</v>
      </c>
      <c r="S4" s="6" t="s">
        <v>43</v>
      </c>
      <c r="T4" s="6" t="s">
        <v>44</v>
      </c>
      <c r="U4" s="6" t="s">
        <v>44</v>
      </c>
      <c r="V4" s="6" t="s">
        <v>44</v>
      </c>
      <c r="W4" s="6" t="s">
        <v>45</v>
      </c>
      <c r="X4" s="6" t="s">
        <v>45</v>
      </c>
      <c r="Y4" s="6" t="s">
        <v>45</v>
      </c>
      <c r="Z4" s="6" t="s">
        <v>46</v>
      </c>
      <c r="AA4" s="6" t="s">
        <v>46</v>
      </c>
      <c r="AB4" s="6" t="s">
        <v>46</v>
      </c>
      <c r="AC4" s="6" t="s">
        <v>47</v>
      </c>
      <c r="AD4" s="6" t="s">
        <v>47</v>
      </c>
      <c r="AE4" s="6" t="s">
        <v>47</v>
      </c>
      <c r="AF4" s="6" t="s">
        <v>48</v>
      </c>
      <c r="AG4" s="6" t="s">
        <v>48</v>
      </c>
      <c r="AH4" s="6" t="s">
        <v>48</v>
      </c>
      <c r="AI4" s="6" t="s">
        <v>49</v>
      </c>
      <c r="AJ4" s="6" t="s">
        <v>49</v>
      </c>
      <c r="AK4" s="6" t="s">
        <v>49</v>
      </c>
    </row>
    <row r="5" customFormat="false" ht="13.8" hidden="false" customHeight="false" outlineLevel="0" collapsed="false">
      <c r="A5" s="7" t="s">
        <v>50</v>
      </c>
      <c r="B5" s="6" t="n">
        <v>107293.387852416</v>
      </c>
      <c r="C5" s="6" t="n">
        <v>93763.2960661915</v>
      </c>
      <c r="D5" s="6" t="n">
        <v>30696.7966555691</v>
      </c>
      <c r="E5" s="6" t="n">
        <v>53581.2624352466</v>
      </c>
      <c r="F5" s="6" t="n">
        <v>64979.2571774473</v>
      </c>
      <c r="G5" s="6" t="n">
        <v>48665.8125380809</v>
      </c>
      <c r="H5" s="6" t="n">
        <v>40989.5014213324</v>
      </c>
      <c r="I5" s="6" t="n">
        <v>41173.8560750368</v>
      </c>
      <c r="J5" s="6" t="n">
        <v>64999.8297786793</v>
      </c>
      <c r="K5" s="6" t="n">
        <v>247182</v>
      </c>
      <c r="L5" s="6" t="n">
        <v>278123.424853823</v>
      </c>
      <c r="M5" s="6" t="n">
        <v>312400.749</v>
      </c>
      <c r="N5" s="8" t="n">
        <v>222501</v>
      </c>
      <c r="O5" s="8" t="n">
        <v>114398</v>
      </c>
      <c r="P5" s="8" t="n">
        <v>66781</v>
      </c>
      <c r="Q5" s="8" t="n">
        <v>227666.003</v>
      </c>
      <c r="R5" s="8" t="n">
        <v>206142.013</v>
      </c>
      <c r="S5" s="8" t="n">
        <v>111290.19</v>
      </c>
      <c r="T5" s="8" t="n">
        <v>115350.499</v>
      </c>
      <c r="U5" s="8" t="n">
        <v>62316.95</v>
      </c>
      <c r="V5" s="8" t="n">
        <v>40824.08</v>
      </c>
      <c r="W5" s="8" t="n">
        <v>130970.67</v>
      </c>
      <c r="X5" s="8" t="n">
        <v>213321</v>
      </c>
      <c r="Y5" s="8" t="n">
        <v>281738.31</v>
      </c>
      <c r="Z5" s="9" t="n">
        <v>273086.16</v>
      </c>
      <c r="AA5" s="9" t="n">
        <v>169001.95</v>
      </c>
      <c r="AB5" s="9" t="n">
        <v>123097.083</v>
      </c>
      <c r="AC5" s="9" t="n">
        <v>142333.3</v>
      </c>
      <c r="AD5" s="9" t="n">
        <v>205336</v>
      </c>
      <c r="AE5" s="9" t="n">
        <v>151841</v>
      </c>
      <c r="AF5" s="9" t="n">
        <v>109454</v>
      </c>
      <c r="AG5" s="9" t="n">
        <v>100140</v>
      </c>
      <c r="AH5" s="9" t="n">
        <v>82110</v>
      </c>
      <c r="AI5" s="9" t="n">
        <v>264223</v>
      </c>
      <c r="AJ5" s="9" t="n">
        <v>412161</v>
      </c>
      <c r="AK5" s="9" t="n">
        <v>268351</v>
      </c>
    </row>
    <row r="6" customFormat="false" ht="13.8" hidden="false" customHeight="false" outlineLevel="0" collapsed="false">
      <c r="A6" s="7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customFormat="false" ht="13.8" hidden="false" customHeight="false" outlineLevel="0" collapsed="false">
      <c r="A7" s="7" t="s">
        <v>52</v>
      </c>
      <c r="B7" s="6" t="n">
        <v>0</v>
      </c>
      <c r="C7" s="6" t="n">
        <v>0</v>
      </c>
      <c r="D7" s="6" t="n">
        <v>44697</v>
      </c>
      <c r="E7" s="6" t="n">
        <v>36772</v>
      </c>
      <c r="F7" s="6" t="n">
        <v>35187</v>
      </c>
      <c r="G7" s="6" t="n">
        <v>34870</v>
      </c>
      <c r="H7" s="6" t="n">
        <v>29798</v>
      </c>
      <c r="I7" s="6" t="n">
        <v>30749</v>
      </c>
      <c r="J7" s="6" t="n">
        <v>3804</v>
      </c>
      <c r="K7" s="6" t="n">
        <v>1902</v>
      </c>
      <c r="L7" s="6" t="n">
        <v>0</v>
      </c>
      <c r="M7" s="6" t="n">
        <v>8876</v>
      </c>
      <c r="N7" s="8" t="n">
        <v>2219</v>
      </c>
      <c r="O7" s="8" t="n">
        <v>58645</v>
      </c>
      <c r="P7" s="8" t="n">
        <v>142967</v>
      </c>
      <c r="Q7" s="8" t="n">
        <v>64351</v>
      </c>
      <c r="R7" s="8" t="n">
        <v>40259</v>
      </c>
      <c r="S7" s="8" t="n">
        <v>51671</v>
      </c>
      <c r="T7" s="8" t="n">
        <v>39942</v>
      </c>
      <c r="U7" s="8" t="n">
        <v>75446</v>
      </c>
      <c r="V7" s="8" t="n">
        <v>76397</v>
      </c>
      <c r="W7" s="8" t="n">
        <v>22190</v>
      </c>
      <c r="X7" s="8" t="n">
        <v>34870</v>
      </c>
      <c r="Y7" s="8" t="n">
        <v>34870</v>
      </c>
      <c r="Z7" s="9" t="n">
        <v>95100</v>
      </c>
      <c r="AA7" s="9" t="n">
        <v>152160</v>
      </c>
      <c r="AB7" s="9" t="n">
        <v>133140</v>
      </c>
      <c r="AC7" s="9" t="n">
        <v>166873</v>
      </c>
      <c r="AD7" s="9" t="n">
        <v>132783</v>
      </c>
      <c r="AE7" s="9" t="n">
        <v>132753</v>
      </c>
      <c r="AF7" s="9" t="n">
        <v>132204</v>
      </c>
      <c r="AG7" s="9" t="n">
        <v>145922</v>
      </c>
      <c r="AH7" s="9" t="n">
        <v>152477</v>
      </c>
      <c r="AI7" s="9" t="n">
        <v>103342</v>
      </c>
      <c r="AJ7" s="9" t="n">
        <v>58328</v>
      </c>
      <c r="AK7" s="9" t="n">
        <v>54841</v>
      </c>
    </row>
    <row r="8" customFormat="false" ht="13.8" hidden="false" customHeight="false" outlineLevel="0" collapsed="false">
      <c r="A8" s="7" t="s">
        <v>53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4500</v>
      </c>
      <c r="V8" s="8" t="n">
        <v>6500</v>
      </c>
      <c r="W8" s="8" t="n">
        <v>2750</v>
      </c>
      <c r="X8" s="8" t="n">
        <v>2000</v>
      </c>
      <c r="Y8" s="8" t="n">
        <v>1000</v>
      </c>
      <c r="Z8" s="9" t="n">
        <v>750</v>
      </c>
      <c r="AA8" s="9"/>
      <c r="AB8" s="9" t="n">
        <v>3010</v>
      </c>
      <c r="AC8" s="9" t="n">
        <v>1480</v>
      </c>
      <c r="AD8" s="9" t="n">
        <v>6310</v>
      </c>
      <c r="AE8" s="9" t="n">
        <v>2650</v>
      </c>
      <c r="AF8" s="9" t="n">
        <v>1750</v>
      </c>
      <c r="AG8" s="9" t="n">
        <v>1250</v>
      </c>
      <c r="AH8" s="9" t="n">
        <v>2000</v>
      </c>
      <c r="AI8" s="9" t="n">
        <v>3220</v>
      </c>
      <c r="AJ8" s="9" t="n">
        <v>5650</v>
      </c>
      <c r="AK8" s="9" t="n">
        <v>6060</v>
      </c>
    </row>
    <row r="9" customFormat="false" ht="13.8" hidden="false" customHeight="false" outlineLevel="0" collapsed="false">
      <c r="A9" s="7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customFormat="false" ht="13.8" hidden="false" customHeight="false" outlineLevel="0" collapsed="false">
      <c r="A10" s="10" t="s">
        <v>55</v>
      </c>
      <c r="B10" s="6" t="n">
        <v>0</v>
      </c>
      <c r="C10" s="6" t="n">
        <f aca="false">B10</f>
        <v>0</v>
      </c>
      <c r="D10" s="6" t="n">
        <f aca="false">C10</f>
        <v>0</v>
      </c>
      <c r="E10" s="6" t="n">
        <f aca="false">D10</f>
        <v>0</v>
      </c>
      <c r="F10" s="6" t="n">
        <f aca="false">E10</f>
        <v>0</v>
      </c>
      <c r="G10" s="6" t="n">
        <f aca="false">F10</f>
        <v>0</v>
      </c>
      <c r="H10" s="6" t="n">
        <f aca="false">G10</f>
        <v>0</v>
      </c>
      <c r="I10" s="6" t="n">
        <f aca="false">H10</f>
        <v>0</v>
      </c>
      <c r="J10" s="6" t="n">
        <f aca="false">I10</f>
        <v>0</v>
      </c>
      <c r="K10" s="6" t="n">
        <f aca="false">J10</f>
        <v>0</v>
      </c>
      <c r="L10" s="6" t="n">
        <f aca="false">K10</f>
        <v>0</v>
      </c>
      <c r="M10" s="6" t="n">
        <f aca="false">L10</f>
        <v>0</v>
      </c>
      <c r="N10" s="6" t="n">
        <f aca="false">M10</f>
        <v>0</v>
      </c>
      <c r="O10" s="6" t="n">
        <f aca="false">N10</f>
        <v>0</v>
      </c>
      <c r="P10" s="6" t="n">
        <f aca="false">O10</f>
        <v>0</v>
      </c>
      <c r="Q10" s="6" t="n">
        <f aca="false">P10</f>
        <v>0</v>
      </c>
      <c r="R10" s="6" t="n">
        <f aca="false">Q10</f>
        <v>0</v>
      </c>
      <c r="S10" s="6" t="n">
        <f aca="false">R10</f>
        <v>0</v>
      </c>
      <c r="T10" s="6" t="n">
        <f aca="false">S10</f>
        <v>0</v>
      </c>
      <c r="U10" s="6" t="n">
        <f aca="false">T10</f>
        <v>0</v>
      </c>
      <c r="V10" s="6" t="n">
        <f aca="false">U10</f>
        <v>0</v>
      </c>
      <c r="W10" s="6" t="n">
        <f aca="false">V10</f>
        <v>0</v>
      </c>
      <c r="X10" s="6" t="n">
        <f aca="false">W10</f>
        <v>0</v>
      </c>
      <c r="Y10" s="6" t="n">
        <f aca="false">X10</f>
        <v>0</v>
      </c>
      <c r="Z10" s="6" t="n">
        <f aca="false">Y10</f>
        <v>0</v>
      </c>
      <c r="AA10" s="6" t="n">
        <f aca="false">Z10</f>
        <v>0</v>
      </c>
      <c r="AB10" s="6" t="n">
        <f aca="false">AA10</f>
        <v>0</v>
      </c>
      <c r="AC10" s="6" t="n">
        <f aca="false">AB10</f>
        <v>0</v>
      </c>
      <c r="AD10" s="6" t="n">
        <f aca="false">AC10</f>
        <v>0</v>
      </c>
      <c r="AE10" s="6" t="n">
        <f aca="false">AD10</f>
        <v>0</v>
      </c>
      <c r="AF10" s="6" t="n">
        <f aca="false">AE10</f>
        <v>0</v>
      </c>
      <c r="AG10" s="6" t="n">
        <f aca="false">AF10</f>
        <v>0</v>
      </c>
      <c r="AH10" s="6" t="n">
        <f aca="false">AG10</f>
        <v>0</v>
      </c>
      <c r="AI10" s="6" t="n">
        <f aca="false">AH10</f>
        <v>0</v>
      </c>
      <c r="AJ10" s="6" t="n">
        <f aca="false">AI10</f>
        <v>0</v>
      </c>
      <c r="AK10" s="6" t="n">
        <f aca="false">AJ10</f>
        <v>0</v>
      </c>
    </row>
    <row r="11" customFormat="false" ht="13.8" hidden="false" customHeight="false" outlineLevel="0" collapsed="false">
      <c r="A11" s="7" t="s">
        <v>56</v>
      </c>
      <c r="B11" s="6" t="n">
        <f aca="false">SUM(B5:B9)</f>
        <v>107293.387852416</v>
      </c>
      <c r="C11" s="6" t="n">
        <f aca="false">SUM(C5:C9)</f>
        <v>93763.2960661915</v>
      </c>
      <c r="D11" s="6" t="n">
        <f aca="false">SUM(D5:D9)</f>
        <v>75393.7966555691</v>
      </c>
      <c r="E11" s="6" t="n">
        <f aca="false">SUM(E5:E9)</f>
        <v>90353.2624352466</v>
      </c>
      <c r="F11" s="6" t="n">
        <f aca="false">SUM(F5:F9)</f>
        <v>100166.257177447</v>
      </c>
      <c r="G11" s="6" t="n">
        <f aca="false">SUM(G5:G9)</f>
        <v>83535.8125380809</v>
      </c>
      <c r="H11" s="6" t="n">
        <f aca="false">SUM(H5:H9)</f>
        <v>70787.5014213324</v>
      </c>
      <c r="I11" s="6" t="n">
        <f aca="false">SUM(I5:I9)</f>
        <v>71922.8560750368</v>
      </c>
      <c r="J11" s="6" t="n">
        <f aca="false">SUM(J5:J9)</f>
        <v>68803.8297786793</v>
      </c>
      <c r="K11" s="6" t="n">
        <f aca="false">SUM(K5:K9)</f>
        <v>249084</v>
      </c>
      <c r="L11" s="6" t="n">
        <f aca="false">SUM(L5:L9)</f>
        <v>278123.424853823</v>
      </c>
      <c r="M11" s="6" t="n">
        <f aca="false">SUM(M5:M9)</f>
        <v>321276.749</v>
      </c>
      <c r="N11" s="6" t="n">
        <f aca="false">SUM(N5:N9)</f>
        <v>224720</v>
      </c>
      <c r="O11" s="6" t="n">
        <f aca="false">SUM(O5:O9)</f>
        <v>173043</v>
      </c>
      <c r="P11" s="6" t="n">
        <f aca="false">SUM(P5:P9)</f>
        <v>209748</v>
      </c>
      <c r="Q11" s="6" t="n">
        <f aca="false">SUM(Q5:Q9)</f>
        <v>292017.003</v>
      </c>
      <c r="R11" s="6" t="n">
        <f aca="false">SUM(R5:R9)</f>
        <v>246401.013</v>
      </c>
      <c r="S11" s="6" t="n">
        <f aca="false">SUM(S5:S9)</f>
        <v>162961.19</v>
      </c>
      <c r="T11" s="6" t="n">
        <f aca="false">SUM(T5:T9)</f>
        <v>155292.499</v>
      </c>
      <c r="U11" s="6" t="n">
        <f aca="false">SUM(U5:U9)</f>
        <v>142262.95</v>
      </c>
      <c r="V11" s="6" t="n">
        <f aca="false">SUM(V5:V9)</f>
        <v>123721.08</v>
      </c>
      <c r="W11" s="6" t="n">
        <f aca="false">SUM(W5:W9)</f>
        <v>155910.67</v>
      </c>
      <c r="X11" s="6" t="n">
        <f aca="false">SUM(X5:X9)</f>
        <v>250191</v>
      </c>
      <c r="Y11" s="6" t="n">
        <f aca="false">SUM(Y5:Y9)</f>
        <v>317608.31</v>
      </c>
      <c r="Z11" s="6" t="n">
        <f aca="false">SUM(Z5:Z9)</f>
        <v>368936.16</v>
      </c>
      <c r="AA11" s="6" t="n">
        <f aca="false">SUM(AA5:AA9)</f>
        <v>321161.95</v>
      </c>
      <c r="AB11" s="6" t="n">
        <f aca="false">SUM(AB5:AB9)</f>
        <v>259247.083</v>
      </c>
      <c r="AC11" s="6" t="n">
        <f aca="false">SUM(AC5:AC9)</f>
        <v>310686.3</v>
      </c>
      <c r="AD11" s="6" t="n">
        <f aca="false">SUM(AD5:AD9)</f>
        <v>344429</v>
      </c>
      <c r="AE11" s="6" t="n">
        <f aca="false">SUM(AE5:AE9)</f>
        <v>287244</v>
      </c>
      <c r="AF11" s="6" t="n">
        <f aca="false">SUM(AF5:AF9)</f>
        <v>243408</v>
      </c>
      <c r="AG11" s="6" t="n">
        <f aca="false">SUM(AG5:AG9)</f>
        <v>247312</v>
      </c>
      <c r="AH11" s="6" t="n">
        <f aca="false">SUM(AH5:AH9)</f>
        <v>236587</v>
      </c>
      <c r="AI11" s="6" t="n">
        <f aca="false">SUM(AI5:AI9)</f>
        <v>370785</v>
      </c>
      <c r="AJ11" s="6" t="n">
        <f aca="false">SUM(AJ5:AJ9)</f>
        <v>476139</v>
      </c>
      <c r="AK11" s="6" t="n">
        <f aca="false">SUM(AK5:AK9)</f>
        <v>329252</v>
      </c>
    </row>
    <row r="12" customFormat="false" ht="13.8" hidden="false" customHeight="false" outlineLevel="0" collapsed="false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customFormat="false" ht="13.8" hidden="false" customHeight="false" outlineLevel="0" collapsed="false">
      <c r="A13" s="11" t="s">
        <v>57</v>
      </c>
      <c r="B13" s="6" t="n">
        <v>227</v>
      </c>
      <c r="C13" s="6" t="n">
        <v>102</v>
      </c>
      <c r="D13" s="6" t="n">
        <v>9</v>
      </c>
      <c r="E13" s="6" t="n">
        <v>22</v>
      </c>
      <c r="F13" s="6" t="n">
        <v>160</v>
      </c>
      <c r="G13" s="6" t="n">
        <v>161</v>
      </c>
      <c r="H13" s="6" t="n">
        <v>91</v>
      </c>
      <c r="I13" s="6" t="n">
        <v>23</v>
      </c>
      <c r="J13" s="6" t="n">
        <v>30</v>
      </c>
      <c r="K13" s="6" t="n">
        <v>293</v>
      </c>
      <c r="L13" s="6" t="n">
        <v>434</v>
      </c>
      <c r="M13" s="6" t="n">
        <v>548</v>
      </c>
      <c r="N13" s="8" t="n">
        <v>355</v>
      </c>
      <c r="O13" s="8" t="n">
        <v>118</v>
      </c>
      <c r="P13" s="8" t="n">
        <v>93</v>
      </c>
      <c r="Q13" s="8" t="n">
        <v>244</v>
      </c>
      <c r="R13" s="8" t="n">
        <v>407</v>
      </c>
      <c r="S13" s="8" t="n">
        <v>242</v>
      </c>
      <c r="T13" s="8" t="n">
        <v>120</v>
      </c>
      <c r="U13" s="8" t="n">
        <v>79</v>
      </c>
      <c r="V13" s="8" t="n">
        <v>25</v>
      </c>
      <c r="W13" s="8" t="n">
        <v>222</v>
      </c>
      <c r="X13" s="8" t="n">
        <v>411</v>
      </c>
      <c r="Y13" s="8" t="n">
        <v>472</v>
      </c>
      <c r="Z13" s="9" t="n">
        <v>487</v>
      </c>
      <c r="AA13" s="9" t="n">
        <v>220</v>
      </c>
      <c r="AB13" s="9" t="n">
        <v>57</v>
      </c>
      <c r="AC13" s="9" t="n">
        <v>101</v>
      </c>
      <c r="AD13" s="9" t="n">
        <v>307</v>
      </c>
      <c r="AE13" s="9" t="n">
        <v>284</v>
      </c>
      <c r="AF13" s="9" t="n">
        <v>229</v>
      </c>
      <c r="AG13" s="9" t="n">
        <v>99</v>
      </c>
      <c r="AH13" s="9" t="n">
        <v>60</v>
      </c>
      <c r="AI13" s="9" t="n">
        <v>532</v>
      </c>
      <c r="AJ13" s="9" t="n">
        <v>795</v>
      </c>
      <c r="AK13" s="9" t="n">
        <v>582</v>
      </c>
    </row>
    <row r="14" customFormat="false" ht="13.8" hidden="false" customHeight="false" outlineLevel="0" collapsed="false">
      <c r="A14" s="11" t="s">
        <v>58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customFormat="false" ht="13.8" hidden="false" customHeight="false" outlineLevel="0" collapsed="false">
      <c r="A15" s="11" t="s">
        <v>59</v>
      </c>
      <c r="B15" s="6"/>
      <c r="C15" s="6"/>
      <c r="D15" s="6" t="n">
        <v>141</v>
      </c>
      <c r="E15" s="6" t="n">
        <v>116</v>
      </c>
      <c r="F15" s="6" t="n">
        <v>111</v>
      </c>
      <c r="G15" s="6" t="n">
        <v>110</v>
      </c>
      <c r="H15" s="6" t="n">
        <v>94</v>
      </c>
      <c r="I15" s="6" t="n">
        <v>97</v>
      </c>
      <c r="J15" s="6" t="n">
        <v>12</v>
      </c>
      <c r="K15" s="6" t="n">
        <v>6</v>
      </c>
      <c r="L15" s="6" t="n">
        <v>0</v>
      </c>
      <c r="M15" s="6" t="n">
        <v>28</v>
      </c>
      <c r="N15" s="8" t="n">
        <v>7</v>
      </c>
      <c r="O15" s="8" t="n">
        <v>185</v>
      </c>
      <c r="P15" s="8" t="n">
        <v>451</v>
      </c>
      <c r="Q15" s="8" t="n">
        <v>203</v>
      </c>
      <c r="R15" s="8" t="n">
        <v>127</v>
      </c>
      <c r="S15" s="8" t="n">
        <v>163</v>
      </c>
      <c r="T15" s="8" t="n">
        <v>126</v>
      </c>
      <c r="U15" s="8" t="n">
        <v>238</v>
      </c>
      <c r="V15" s="8" t="n">
        <v>241</v>
      </c>
      <c r="W15" s="8" t="n">
        <v>70</v>
      </c>
      <c r="X15" s="8" t="n">
        <v>110</v>
      </c>
      <c r="Y15" s="8" t="n">
        <v>110</v>
      </c>
      <c r="Z15" s="9" t="n">
        <v>300</v>
      </c>
      <c r="AA15" s="9" t="n">
        <v>480</v>
      </c>
      <c r="AB15" s="9" t="n">
        <v>420</v>
      </c>
      <c r="AC15" s="9" t="n">
        <v>366</v>
      </c>
      <c r="AD15" s="9" t="n">
        <v>317</v>
      </c>
      <c r="AE15" s="9" t="n">
        <v>361</v>
      </c>
      <c r="AF15" s="9" t="n">
        <v>395</v>
      </c>
      <c r="AG15" s="9" t="n">
        <v>455</v>
      </c>
      <c r="AH15" s="9" t="n">
        <v>481</v>
      </c>
      <c r="AI15" s="9" t="n">
        <v>326</v>
      </c>
      <c r="AJ15" s="9" t="n">
        <v>184</v>
      </c>
      <c r="AK15" s="9" t="n">
        <v>173</v>
      </c>
    </row>
    <row r="16" customFormat="false" ht="13.8" hidden="false" customHeight="false" outlineLevel="0" collapsed="false">
      <c r="A16" s="11" t="s">
        <v>60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8"/>
      <c r="O16" s="8"/>
      <c r="P16" s="8"/>
      <c r="Q16" s="8"/>
      <c r="R16" s="8"/>
      <c r="S16" s="8"/>
      <c r="T16" s="8"/>
      <c r="U16" s="8" t="n">
        <v>18</v>
      </c>
      <c r="V16" s="8" t="n">
        <v>26</v>
      </c>
      <c r="W16" s="8" t="n">
        <v>11</v>
      </c>
      <c r="X16" s="8" t="n">
        <v>8</v>
      </c>
      <c r="Y16" s="8" t="n">
        <v>4</v>
      </c>
      <c r="Z16" s="9" t="n">
        <v>3</v>
      </c>
      <c r="AA16" s="9"/>
      <c r="AB16" s="9" t="n">
        <v>54</v>
      </c>
      <c r="AC16" s="9" t="n">
        <v>16</v>
      </c>
      <c r="AD16" s="9" t="n">
        <v>79</v>
      </c>
      <c r="AE16" s="9" t="n">
        <v>19</v>
      </c>
      <c r="AF16" s="9" t="n">
        <v>7</v>
      </c>
      <c r="AG16" s="9" t="n">
        <v>5</v>
      </c>
      <c r="AH16" s="9" t="n">
        <v>8</v>
      </c>
      <c r="AI16" s="9" t="n">
        <v>28</v>
      </c>
      <c r="AJ16" s="9" t="n">
        <v>73</v>
      </c>
      <c r="AK16" s="9" t="n">
        <v>79</v>
      </c>
    </row>
    <row r="17" customFormat="false" ht="13.8" hidden="false" customHeight="false" outlineLevel="0" collapsed="false">
      <c r="A17" s="11" t="s">
        <v>61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customFormat="false" ht="13.8" hidden="false" customHeight="false" outlineLevel="0" collapsed="false">
      <c r="A18" s="11" t="s">
        <v>62</v>
      </c>
      <c r="B18" s="6" t="n">
        <v>227</v>
      </c>
      <c r="C18" s="6" t="n">
        <v>29</v>
      </c>
      <c r="D18" s="6" t="n">
        <v>4</v>
      </c>
      <c r="E18" s="6" t="n">
        <v>0</v>
      </c>
      <c r="F18" s="6" t="n">
        <v>0</v>
      </c>
      <c r="G18" s="6" t="n">
        <v>0</v>
      </c>
      <c r="H18" s="6" t="n">
        <v>1</v>
      </c>
      <c r="I18" s="6" t="n">
        <v>0</v>
      </c>
      <c r="J18" s="6" t="n">
        <v>1</v>
      </c>
      <c r="K18" s="6" t="n">
        <v>150</v>
      </c>
      <c r="L18" s="6" t="n">
        <v>316</v>
      </c>
      <c r="M18" s="6" t="n">
        <v>154</v>
      </c>
      <c r="N18" s="6" t="n">
        <v>184</v>
      </c>
      <c r="O18" s="6" t="n">
        <v>13</v>
      </c>
      <c r="P18" s="6" t="n">
        <v>5</v>
      </c>
      <c r="Q18" s="6" t="n">
        <v>5</v>
      </c>
      <c r="R18" s="6" t="n">
        <v>5</v>
      </c>
      <c r="S18" s="6" t="n">
        <v>3</v>
      </c>
      <c r="T18" s="6" t="n">
        <v>0</v>
      </c>
      <c r="U18" s="6" t="n">
        <v>4</v>
      </c>
      <c r="V18" s="6" t="n">
        <v>0</v>
      </c>
      <c r="W18" s="6" t="n">
        <v>36</v>
      </c>
      <c r="X18" s="6" t="n">
        <v>280</v>
      </c>
      <c r="Y18" s="6" t="n">
        <v>159</v>
      </c>
      <c r="Z18" s="6" t="n">
        <v>97</v>
      </c>
      <c r="AA18" s="6" t="n">
        <v>25</v>
      </c>
      <c r="AB18" s="6" t="n">
        <v>4</v>
      </c>
      <c r="AC18" s="6" t="n">
        <v>2</v>
      </c>
      <c r="AD18" s="6" t="n">
        <v>0</v>
      </c>
      <c r="AE18" s="6" t="n">
        <v>84</v>
      </c>
      <c r="AF18" s="6" t="n">
        <v>2</v>
      </c>
      <c r="AG18" s="6" t="n">
        <v>0</v>
      </c>
      <c r="AH18" s="6" t="n">
        <v>1</v>
      </c>
      <c r="AI18" s="6" t="n">
        <v>1</v>
      </c>
      <c r="AJ18" s="6" t="n">
        <v>91</v>
      </c>
      <c r="AK18" s="6" t="n">
        <v>324</v>
      </c>
    </row>
    <row r="19" customFormat="false" ht="13.8" hidden="false" customHeight="false" outlineLevel="0" collapsed="false">
      <c r="A19" s="11" t="s">
        <v>63</v>
      </c>
      <c r="B19" s="6" t="n">
        <v>227</v>
      </c>
      <c r="C19" s="6" t="n">
        <v>102</v>
      </c>
      <c r="D19" s="6" t="n">
        <v>150</v>
      </c>
      <c r="E19" s="6" t="n">
        <v>138</v>
      </c>
      <c r="F19" s="6" t="n">
        <v>271</v>
      </c>
      <c r="G19" s="6" t="n">
        <v>271</v>
      </c>
      <c r="H19" s="6" t="n">
        <v>185</v>
      </c>
      <c r="I19" s="6" t="n">
        <v>120</v>
      </c>
      <c r="J19" s="6" t="n">
        <v>42</v>
      </c>
      <c r="K19" s="6" t="n">
        <v>299</v>
      </c>
      <c r="L19" s="6" t="n">
        <v>434</v>
      </c>
      <c r="M19" s="6" t="n">
        <v>576</v>
      </c>
      <c r="N19" s="6" t="n">
        <v>362</v>
      </c>
      <c r="O19" s="6" t="n">
        <v>303</v>
      </c>
      <c r="P19" s="6" t="n">
        <v>544</v>
      </c>
      <c r="Q19" s="6" t="n">
        <v>447</v>
      </c>
      <c r="R19" s="6" t="n">
        <v>534</v>
      </c>
      <c r="S19" s="6" t="n">
        <v>405</v>
      </c>
      <c r="T19" s="6" t="n">
        <v>246</v>
      </c>
      <c r="U19" s="6" t="n">
        <v>335</v>
      </c>
      <c r="V19" s="6" t="n">
        <v>292</v>
      </c>
      <c r="W19" s="6" t="n">
        <v>303</v>
      </c>
      <c r="X19" s="6" t="n">
        <v>529</v>
      </c>
      <c r="Y19" s="6" t="n">
        <v>586</v>
      </c>
      <c r="Z19" s="6" t="n">
        <v>790</v>
      </c>
      <c r="AA19" s="6" t="n">
        <v>700</v>
      </c>
      <c r="AB19" s="6" t="n">
        <v>531</v>
      </c>
      <c r="AC19" s="6" t="n">
        <v>483</v>
      </c>
      <c r="AD19" s="6" t="n">
        <v>703</v>
      </c>
      <c r="AE19" s="6" t="n">
        <v>664</v>
      </c>
      <c r="AF19" s="6" t="n">
        <v>631</v>
      </c>
      <c r="AG19" s="6" t="n">
        <v>559</v>
      </c>
      <c r="AH19" s="6" t="n">
        <v>549</v>
      </c>
      <c r="AI19" s="6" t="n">
        <v>886</v>
      </c>
      <c r="AJ19" s="6" t="n">
        <v>1052</v>
      </c>
      <c r="AK19" s="6" t="n">
        <v>834</v>
      </c>
    </row>
    <row r="20" customFormat="false" ht="13.8" hidden="false" customHeight="false" outlineLevel="0" collapsed="false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customFormat="false" ht="13.8" hidden="false" customHeight="false" outlineLevel="0" collapsed="false">
      <c r="A21" s="7" t="s">
        <v>64</v>
      </c>
      <c r="B21" s="13" t="n">
        <v>3234544.16</v>
      </c>
      <c r="C21" s="13" t="n">
        <v>1301139.02</v>
      </c>
      <c r="D21" s="13" t="n">
        <v>96568.7399999999</v>
      </c>
      <c r="E21" s="13" t="n">
        <v>239501.78</v>
      </c>
      <c r="F21" s="13" t="n">
        <v>2061684.07</v>
      </c>
      <c r="G21" s="13" t="n">
        <v>2028976.04</v>
      </c>
      <c r="H21" s="13" t="n">
        <v>1090077.14</v>
      </c>
      <c r="I21" s="13" t="n">
        <v>169851.58</v>
      </c>
      <c r="J21" s="13" t="n">
        <v>254583.81</v>
      </c>
      <c r="K21" s="13" t="n">
        <v>3827305.62</v>
      </c>
      <c r="L21" s="13" t="n">
        <v>4510785.27</v>
      </c>
      <c r="M21" s="13" t="n">
        <v>5376937.29</v>
      </c>
      <c r="N21" s="13" t="n">
        <v>3259106.94</v>
      </c>
      <c r="O21" s="13" t="n">
        <v>957580.6</v>
      </c>
      <c r="P21" s="13" t="n">
        <v>750434.56</v>
      </c>
      <c r="Q21" s="13" t="n">
        <v>2234440.05</v>
      </c>
      <c r="R21" s="13" t="n">
        <v>3719557.63</v>
      </c>
      <c r="S21" s="13" t="n">
        <v>1668730.03</v>
      </c>
      <c r="T21" s="13" t="n">
        <v>579404.37</v>
      </c>
      <c r="U21" s="13" t="n">
        <v>225962.24</v>
      </c>
      <c r="V21" s="13" t="n">
        <v>97403.9300000002</v>
      </c>
      <c r="W21" s="13" t="n">
        <v>1961102.87</v>
      </c>
      <c r="X21" s="13" t="n">
        <v>3745413.15</v>
      </c>
      <c r="Y21" s="13" t="n">
        <f aca="false">4736061.95-28991</f>
        <v>4707070.95</v>
      </c>
      <c r="Z21" s="13" t="n">
        <v>5113969.88</v>
      </c>
      <c r="AA21" s="13" t="n">
        <v>1413288.24</v>
      </c>
      <c r="AB21" s="13" t="n">
        <v>419019.06</v>
      </c>
      <c r="AC21" s="13" t="n">
        <v>752280.18</v>
      </c>
      <c r="AD21" s="13" t="n">
        <v>2322152.97</v>
      </c>
      <c r="AE21" s="13" t="n">
        <v>2407429.27</v>
      </c>
      <c r="AF21" s="13" t="n">
        <v>1360827.28</v>
      </c>
      <c r="AG21" s="13" t="n">
        <v>470522.88</v>
      </c>
      <c r="AH21" s="13" t="n">
        <v>190120.22</v>
      </c>
      <c r="AI21" s="13" t="n">
        <v>4291887.2</v>
      </c>
      <c r="AJ21" s="13" t="n">
        <v>7630899.36</v>
      </c>
      <c r="AK21" s="13" t="n">
        <v>5136891.5</v>
      </c>
    </row>
    <row r="22" customFormat="false" ht="13.8" hidden="false" customHeight="false" outlineLevel="0" collapsed="false">
      <c r="A22" s="7" t="s">
        <v>65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customFormat="false" ht="13.8" hidden="false" customHeight="false" outlineLevel="0" collapsed="false">
      <c r="A23" s="7" t="s">
        <v>66</v>
      </c>
      <c r="B23" s="8" t="n">
        <v>0</v>
      </c>
      <c r="C23" s="8" t="n">
        <v>20000</v>
      </c>
      <c r="D23" s="8" t="n">
        <v>982098.96</v>
      </c>
      <c r="E23" s="8" t="n">
        <v>392300</v>
      </c>
      <c r="F23" s="8" t="n">
        <v>735000</v>
      </c>
      <c r="G23" s="8" t="n">
        <v>358414.8</v>
      </c>
      <c r="H23" s="8" t="n">
        <v>231730</v>
      </c>
      <c r="I23" s="8" t="n">
        <v>322537.4</v>
      </c>
      <c r="J23" s="8" t="n">
        <v>48784.4</v>
      </c>
      <c r="K23" s="8" t="n">
        <v>21000</v>
      </c>
      <c r="L23" s="8" t="n">
        <v>0</v>
      </c>
      <c r="M23" s="8" t="n">
        <v>64654.2</v>
      </c>
      <c r="N23" s="8" t="n">
        <v>30924.28</v>
      </c>
      <c r="O23" s="8" t="n">
        <v>532027.45</v>
      </c>
      <c r="P23" s="8" t="n">
        <v>1312762.9</v>
      </c>
      <c r="Q23" s="8" t="n">
        <v>695088.15</v>
      </c>
      <c r="R23" s="8" t="n">
        <v>366771.9</v>
      </c>
      <c r="S23" s="8" t="n">
        <v>469814.54</v>
      </c>
      <c r="T23" s="8" t="n">
        <v>416777</v>
      </c>
      <c r="U23" s="8" t="n">
        <v>771113.31</v>
      </c>
      <c r="V23" s="8" t="n">
        <v>564097.58</v>
      </c>
      <c r="W23" s="8" t="n">
        <v>170855.24</v>
      </c>
      <c r="X23" s="8" t="n">
        <v>93744.67</v>
      </c>
      <c r="Y23" s="8" t="n">
        <v>33243.56</v>
      </c>
      <c r="Z23" s="14" t="n">
        <v>567433.7</v>
      </c>
      <c r="AA23" s="14" t="n">
        <v>1255197.72</v>
      </c>
      <c r="AB23" s="14" t="n">
        <v>1384752.85</v>
      </c>
      <c r="AC23" s="14" t="n">
        <v>1525736.34</v>
      </c>
      <c r="AD23" s="14" t="n">
        <v>1281908.32</v>
      </c>
      <c r="AE23" s="14" t="n">
        <v>857699.55</v>
      </c>
      <c r="AF23" s="14" t="n">
        <v>843284.2</v>
      </c>
      <c r="AG23" s="14" t="n">
        <v>822991.39</v>
      </c>
      <c r="AH23" s="14" t="n">
        <v>1668370.93</v>
      </c>
      <c r="AI23" s="14" t="n">
        <v>595580.4</v>
      </c>
      <c r="AJ23" s="14" t="n">
        <v>333827.3</v>
      </c>
      <c r="AK23" s="14" t="n">
        <v>402956.17</v>
      </c>
    </row>
    <row r="24" customFormat="false" ht="13.8" hidden="false" customHeight="false" outlineLevel="0" collapsed="false">
      <c r="A24" s="7" t="s">
        <v>67</v>
      </c>
      <c r="B24" s="8" t="n">
        <v>0</v>
      </c>
      <c r="C24" s="8" t="n">
        <v>0</v>
      </c>
      <c r="D24" s="8" t="n">
        <v>0</v>
      </c>
      <c r="E24" s="8" t="n">
        <v>0</v>
      </c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153740</v>
      </c>
      <c r="V24" s="8" t="n">
        <v>211869.32</v>
      </c>
      <c r="W24" s="8" t="n">
        <v>93735.83</v>
      </c>
      <c r="X24" s="8" t="n">
        <v>62734.62</v>
      </c>
      <c r="Y24" s="8" t="n">
        <v>28039.87</v>
      </c>
      <c r="Z24" s="14" t="n">
        <v>17361.7</v>
      </c>
      <c r="AA24" s="14" t="n">
        <v>0</v>
      </c>
      <c r="AB24" s="14" t="n">
        <v>63059.65</v>
      </c>
      <c r="AC24" s="14" t="n">
        <v>33020.77</v>
      </c>
      <c r="AD24" s="14" t="n">
        <v>159394.5</v>
      </c>
      <c r="AE24" s="14" t="n">
        <v>55975.82</v>
      </c>
      <c r="AF24" s="14" t="n">
        <v>20064.24</v>
      </c>
      <c r="AG24" s="14" t="n">
        <v>20845.41</v>
      </c>
      <c r="AH24" s="14" t="n">
        <v>51669.94</v>
      </c>
      <c r="AI24" s="14" t="n">
        <v>87709.63</v>
      </c>
      <c r="AJ24" s="14" t="n">
        <v>170218.98</v>
      </c>
      <c r="AK24" s="14" t="n">
        <v>170165.26</v>
      </c>
    </row>
    <row r="25" customFormat="false" ht="13.8" hidden="false" customHeight="false" outlineLevel="0" collapsed="false">
      <c r="A25" s="10" t="s">
        <v>68</v>
      </c>
      <c r="Y25" s="12"/>
    </row>
    <row r="26" customFormat="false" ht="13.8" hidden="false" customHeight="false" outlineLevel="0" collapsed="false">
      <c r="A26" s="10" t="s">
        <v>69</v>
      </c>
      <c r="B26" s="15" t="n">
        <f aca="false">B85+SUM(Month!C46:C48)</f>
        <v>3947513.37</v>
      </c>
      <c r="C26" s="15" t="n">
        <f aca="false">C85+SUM(Month!D46:D48)</f>
        <v>452021.69</v>
      </c>
      <c r="D26" s="15" t="n">
        <f aca="false">D85+SUM(Month!E46:E48)</f>
        <v>52942.85</v>
      </c>
      <c r="E26" s="15" t="n">
        <f aca="false">E85+SUM(Month!F46:F48)</f>
        <v>0</v>
      </c>
      <c r="F26" s="15" t="n">
        <f aca="false">F85+SUM(Month!G46:G48)</f>
        <v>2360.55</v>
      </c>
      <c r="G26" s="15" t="n">
        <f aca="false">G85+SUM(Month!H46:H48)</f>
        <v>0</v>
      </c>
      <c r="H26" s="15" t="n">
        <f aca="false">H85+SUM(Month!I46:I48)</f>
        <v>9002.4</v>
      </c>
      <c r="I26" s="15" t="n">
        <f aca="false">I85+SUM(Month!J46:J48)</f>
        <v>0</v>
      </c>
      <c r="J26" s="15" t="n">
        <f aca="false">J85+SUM(Month!K46:K48)</f>
        <v>5163.14</v>
      </c>
      <c r="K26" s="15" t="n">
        <f aca="false">K85+SUM(Month!L46:L48)</f>
        <v>2600447.8</v>
      </c>
      <c r="L26" s="15" t="n">
        <f aca="false">L85+SUM(Month!M46:M48)</f>
        <v>4322417.02</v>
      </c>
      <c r="M26" s="15" t="n">
        <f aca="false">M85+SUM(Month!N46:N48)</f>
        <v>2021042.97</v>
      </c>
      <c r="N26" s="15" t="n">
        <f aca="false">N85+SUM(Month!O46:O48)</f>
        <v>2220995.74</v>
      </c>
      <c r="O26" s="15" t="n">
        <f aca="false">O85+SUM(Month!P46:P48)</f>
        <v>136647.12</v>
      </c>
      <c r="P26" s="15" t="n">
        <f aca="false">P85+SUM(Month!Q46:Q48)</f>
        <v>53301.69</v>
      </c>
      <c r="Q26" s="15" t="n">
        <f aca="false">Q85+SUM(Month!R46:R48)</f>
        <v>54478.99</v>
      </c>
      <c r="R26" s="15" t="n">
        <f aca="false">R85+SUM(Month!S46:S48)</f>
        <v>63143.77</v>
      </c>
      <c r="S26" s="15" t="n">
        <f aca="false">S85+SUM(Month!T46:T48)</f>
        <v>27744.01</v>
      </c>
      <c r="T26" s="15" t="n">
        <f aca="false">T85+SUM(Month!U46:U48)</f>
        <v>20460.72</v>
      </c>
      <c r="U26" s="15" t="n">
        <f aca="false">U85+SUM(Month!V46:V48)</f>
        <v>15004.49</v>
      </c>
      <c r="V26" s="15" t="n">
        <f aca="false">V85+SUM(Month!W46:W48)</f>
        <v>0</v>
      </c>
      <c r="W26" s="15" t="n">
        <f aca="false">W85+SUM(Month!X46:X48)</f>
        <v>465497.94</v>
      </c>
      <c r="X26" s="15" t="n">
        <f aca="false">X85+SUM(Month!Y46:Y48)</f>
        <v>3787384.08</v>
      </c>
      <c r="Y26" s="15" t="n">
        <f aca="false">Y85+SUM(Month!Z46:Z48)</f>
        <v>2369680.04</v>
      </c>
      <c r="Z26" s="15" t="n">
        <f aca="false">Z85+SUM(Month!AA46:AA48)</f>
        <v>1512165.56</v>
      </c>
      <c r="AA26" s="15" t="n">
        <f aca="false">AA85+SUM(Month!AB46:AB48)</f>
        <v>233980.17</v>
      </c>
      <c r="AB26" s="15" t="n">
        <f aca="false">AB85+SUM(Month!AC46:AC48)</f>
        <v>43339.64</v>
      </c>
      <c r="AC26" s="15" t="n">
        <f aca="false">AC85+SUM(Month!AD46:AD48)</f>
        <v>27084.48</v>
      </c>
      <c r="AD26" s="15" t="n">
        <f aca="false">AD85+SUM(Month!AE46:AE48)</f>
        <v>901.44</v>
      </c>
      <c r="AE26" s="15" t="n">
        <f aca="false">AE85+SUM(Month!AF46:AF48)</f>
        <v>1054740.86</v>
      </c>
      <c r="AF26" s="15" t="n">
        <f aca="false">AF85+SUM(Month!AG46:AG48)</f>
        <v>14082.02</v>
      </c>
      <c r="AG26" s="15" t="n">
        <f aca="false">AG85+SUM(Month!AH46:AH48)</f>
        <v>901.44</v>
      </c>
      <c r="AH26" s="15" t="n">
        <f aca="false">AH85+SUM(Month!AI46:AI48)</f>
        <v>2560.92</v>
      </c>
      <c r="AI26" s="15" t="n">
        <f aca="false">AI85+SUM(Month!AJ46:AJ48)</f>
        <v>10107</v>
      </c>
      <c r="AJ26" s="15" t="n">
        <f aca="false">AJ85+SUM(Month!AK46:AK48)</f>
        <v>873850.44</v>
      </c>
      <c r="AK26" s="15" t="n">
        <f aca="false">AK85+SUM(Month!AL46:AL48)</f>
        <v>2865895.93</v>
      </c>
    </row>
    <row r="27" customFormat="false" ht="13.8" hidden="false" customHeight="false" outlineLevel="0" collapsed="false">
      <c r="A27" s="10" t="s">
        <v>70</v>
      </c>
      <c r="B27" s="12" t="n">
        <f aca="false">SUM(B21:B26)</f>
        <v>7182057.53</v>
      </c>
      <c r="C27" s="12" t="n">
        <f aca="false">SUM(C21:C26)</f>
        <v>1773160.71</v>
      </c>
      <c r="D27" s="12" t="n">
        <f aca="false">SUM(D21:D26)</f>
        <v>1131610.55</v>
      </c>
      <c r="E27" s="12" t="n">
        <f aca="false">SUM(E21:E26)</f>
        <v>631801.78</v>
      </c>
      <c r="F27" s="12" t="n">
        <f aca="false">SUM(F21:F26)</f>
        <v>2799044.62</v>
      </c>
      <c r="G27" s="12" t="n">
        <f aca="false">SUM(G21:G26)</f>
        <v>2387390.84</v>
      </c>
      <c r="H27" s="12" t="n">
        <f aca="false">SUM(H21:H26)</f>
        <v>1330809.54</v>
      </c>
      <c r="I27" s="12" t="n">
        <f aca="false">SUM(I21:I26)</f>
        <v>492388.98</v>
      </c>
      <c r="J27" s="12" t="n">
        <f aca="false">SUM(J21:J26)</f>
        <v>308531.35</v>
      </c>
      <c r="K27" s="12" t="n">
        <f aca="false">SUM(K21:K26)</f>
        <v>6448753.42</v>
      </c>
      <c r="L27" s="12" t="n">
        <f aca="false">SUM(L21:L26)</f>
        <v>8833202.29</v>
      </c>
      <c r="M27" s="12" t="n">
        <f aca="false">SUM(M21:M26)</f>
        <v>7462634.46</v>
      </c>
      <c r="N27" s="12" t="n">
        <f aca="false">SUM(N21:N26)</f>
        <v>5511026.96</v>
      </c>
      <c r="O27" s="12" t="n">
        <f aca="false">SUM(O21:O26)</f>
        <v>1626255.17</v>
      </c>
      <c r="P27" s="12" t="n">
        <f aca="false">SUM(P21:P26)</f>
        <v>2116499.15</v>
      </c>
      <c r="Q27" s="12" t="n">
        <f aca="false">SUM(Q21:Q26)</f>
        <v>2984007.19</v>
      </c>
      <c r="R27" s="12" t="n">
        <f aca="false">SUM(R21:R26)</f>
        <v>4149473.3</v>
      </c>
      <c r="S27" s="12" t="n">
        <f aca="false">SUM(S21:S26)</f>
        <v>2166288.58</v>
      </c>
      <c r="T27" s="12" t="n">
        <f aca="false">SUM(T21:T26)</f>
        <v>1016642.09</v>
      </c>
      <c r="U27" s="12" t="n">
        <f aca="false">SUM(U21:U26)</f>
        <v>1165820.04</v>
      </c>
      <c r="V27" s="12" t="n">
        <f aca="false">SUM(V21:V26)</f>
        <v>873370.83</v>
      </c>
      <c r="W27" s="12" t="n">
        <f aca="false">SUM(W21:W26)</f>
        <v>2691191.88</v>
      </c>
      <c r="X27" s="12" t="n">
        <f aca="false">SUM(X21:X26)</f>
        <v>7689276.52</v>
      </c>
      <c r="Y27" s="12" t="n">
        <f aca="false">SUM(Y21:Y26)</f>
        <v>7138034.42</v>
      </c>
      <c r="Z27" s="12" t="n">
        <f aca="false">SUM(Z21:Z26)</f>
        <v>7210930.84</v>
      </c>
      <c r="AA27" s="12" t="n">
        <f aca="false">SUM(AA21:AA26)</f>
        <v>2902466.13</v>
      </c>
      <c r="AB27" s="12" t="n">
        <f aca="false">SUM(AB21:AB26)</f>
        <v>1910171.2</v>
      </c>
      <c r="AC27" s="12" t="n">
        <f aca="false">SUM(AC21:AC26)</f>
        <v>2338121.77</v>
      </c>
      <c r="AD27" s="12" t="n">
        <f aca="false">SUM(AD21:AD26)</f>
        <v>3764357.23</v>
      </c>
      <c r="AE27" s="12" t="n">
        <f aca="false">SUM(AE21:AE26)</f>
        <v>4375845.5</v>
      </c>
      <c r="AF27" s="12" t="n">
        <f aca="false">SUM(AF21:AF26)</f>
        <v>2238257.74</v>
      </c>
      <c r="AG27" s="12" t="n">
        <f aca="false">SUM(AG21:AG26)</f>
        <v>1315261.12</v>
      </c>
      <c r="AH27" s="12" t="n">
        <f aca="false">SUM(AH21:AH26)</f>
        <v>1912722.01</v>
      </c>
      <c r="AI27" s="12" t="n">
        <f aca="false">SUM(AI21:AI26)</f>
        <v>4985284.23</v>
      </c>
      <c r="AJ27" s="12" t="n">
        <f aca="false">SUM(AJ21:AJ26)</f>
        <v>9008796.08</v>
      </c>
      <c r="AK27" s="12" t="n">
        <f aca="false">SUM(AK21:AK26)</f>
        <v>8575908.86</v>
      </c>
    </row>
    <row r="28" customFormat="false" ht="13.8" hidden="false" customHeight="false" outlineLevel="0" collapsed="false">
      <c r="B28" s="16"/>
    </row>
    <row r="29" customFormat="false" ht="13.8" hidden="false" customHeight="false" outlineLevel="0" collapsed="false">
      <c r="A29" s="11" t="s">
        <v>71</v>
      </c>
      <c r="B29" s="15" t="n">
        <f aca="false">B13/B$19*Month!C$35</f>
        <v>13916.75</v>
      </c>
      <c r="C29" s="15" t="n">
        <f aca="false">C13/C$19*Month!D$35</f>
        <v>13916.75</v>
      </c>
      <c r="D29" s="15" t="n">
        <f aca="false">D13/D$19*Month!E$35</f>
        <v>835.005</v>
      </c>
      <c r="E29" s="15" t="n">
        <f aca="false">E13/E$19*Month!F$35</f>
        <v>2218.61231884058</v>
      </c>
      <c r="F29" s="15" t="n">
        <f aca="false">F13/F$19*Month!G$35</f>
        <v>8216.53136531365</v>
      </c>
      <c r="G29" s="15" t="n">
        <f aca="false">G13/G$19*Month!H$35</f>
        <v>8267.88468634686</v>
      </c>
      <c r="H29" s="15" t="n">
        <f aca="false">H13/H$19*Month!I$35</f>
        <v>6845.53648648649</v>
      </c>
      <c r="I29" s="15" t="n">
        <f aca="false">I13/I$19*Month!J$35</f>
        <v>2667.37708333333</v>
      </c>
      <c r="J29" s="15" t="n">
        <f aca="false">J13/J$19*Month!K$35</f>
        <v>9940.53571428571</v>
      </c>
      <c r="K29" s="15" t="n">
        <f aca="false">K13/K$19*Month!L$35</f>
        <v>13637.4841137124</v>
      </c>
      <c r="L29" s="15" t="n">
        <f aca="false">L13/L$19*Month!M$35</f>
        <v>13916.75</v>
      </c>
      <c r="M29" s="15" t="n">
        <f aca="false">M13/M$19*Month!N$35</f>
        <v>13240.2413194444</v>
      </c>
      <c r="N29" s="15" t="n">
        <f aca="false">N13/N$19*Month!O$35</f>
        <v>13647.6415745856</v>
      </c>
      <c r="O29" s="15" t="n">
        <f aca="false">O13/O$19*Month!P$35</f>
        <v>5419.72442244224</v>
      </c>
      <c r="P29" s="15" t="n">
        <f aca="false">P13/P$19*Month!Q$35</f>
        <v>2379.15027573529</v>
      </c>
      <c r="Q29" s="15" t="n">
        <f aca="false">Q13/Q$19*Month!R$35</f>
        <v>7596.61521252797</v>
      </c>
      <c r="R29" s="15" t="n">
        <f aca="false">R13/R$19*Month!S$35</f>
        <v>10606.9611423221</v>
      </c>
      <c r="S29" s="15" t="n">
        <f aca="false">S13/S$19*Month!T$35</f>
        <v>8315.68765432099</v>
      </c>
      <c r="T29" s="15" t="n">
        <f aca="false">T13/T$19*Month!U$35</f>
        <v>6788.65853658537</v>
      </c>
      <c r="U29" s="15" t="n">
        <f aca="false">U13/U$19*Month!V$35</f>
        <v>8940.26728358209</v>
      </c>
      <c r="V29" s="15" t="n">
        <f aca="false">V13/V$19*Month!W$35</f>
        <v>4661.19092465753</v>
      </c>
      <c r="W29" s="15" t="n">
        <f aca="false">W13/W$19*Month!X$35</f>
        <v>28857.464950495</v>
      </c>
      <c r="X29" s="15" t="n">
        <f aca="false">X13/X$19*Month!Y$35</f>
        <v>24056.2650850662</v>
      </c>
      <c r="Y29" s="15" t="n">
        <f aca="false">Y13/Y$19*Month!Z$35</f>
        <v>18837.8824573379</v>
      </c>
      <c r="Z29" s="15" t="n">
        <f aca="false">Z13/Z$19*Month!AA$35</f>
        <v>10048.7826582278</v>
      </c>
      <c r="AA29" s="15" t="n">
        <f aca="false">AA13/AA$19*Month!AB$35</f>
        <v>3499.06857142857</v>
      </c>
      <c r="AB29" s="15" t="n">
        <f aca="false">AB13/AB$19*Month!AC$35</f>
        <v>1680.30847457627</v>
      </c>
      <c r="AC29" s="15" t="n">
        <f aca="false">AC13/AC$19*Month!AD$35</f>
        <v>2635.49358178054</v>
      </c>
      <c r="AD29" s="15" t="n">
        <f aca="false">AD13/AD$19*Month!AE$35</f>
        <v>11765.3186486486</v>
      </c>
      <c r="AE29" s="15" t="n">
        <f aca="false">AE13/AE$19*Month!AF$35</f>
        <v>10433.805</v>
      </c>
      <c r="AF29" s="15" t="n">
        <f aca="false">AF13/AF$19*Month!AG$35</f>
        <v>4240.09286846276</v>
      </c>
      <c r="AG29" s="15" t="n">
        <f aca="false">AG13/AG$19*Month!AH$35</f>
        <v>2184.26940966011</v>
      </c>
      <c r="AH29" s="15" t="n">
        <f aca="false">AH13/AH$19*Month!AI$35</f>
        <v>1746.29398907104</v>
      </c>
      <c r="AI29" s="15" t="n">
        <f aca="false">AI13/AI$19*Month!AJ$35</f>
        <v>10047.5945823928</v>
      </c>
      <c r="AJ29" s="15" t="n">
        <f aca="false">AJ13/AJ$19*Month!AK$35</f>
        <v>13967.9686311787</v>
      </c>
      <c r="AK29" s="15" t="n">
        <f aca="false">AK13/AK$19*Month!AL$35</f>
        <v>11816.8330935252</v>
      </c>
    </row>
    <row r="30" customFormat="false" ht="13.8" hidden="false" customHeight="false" outlineLevel="0" collapsed="false">
      <c r="A30" s="11" t="s">
        <v>72</v>
      </c>
      <c r="B30" s="15" t="n">
        <f aca="false">B14/B$19*Month!C$35</f>
        <v>0</v>
      </c>
      <c r="C30" s="15" t="n">
        <f aca="false">C14/C$19*Month!D$35</f>
        <v>0</v>
      </c>
      <c r="D30" s="15" t="n">
        <f aca="false">D14/D$19*Month!E$35</f>
        <v>0</v>
      </c>
      <c r="E30" s="15" t="n">
        <f aca="false">E14/E$19*Month!F$35</f>
        <v>0</v>
      </c>
      <c r="F30" s="15" t="n">
        <f aca="false">F14/F$19*Month!G$35</f>
        <v>0</v>
      </c>
      <c r="G30" s="15" t="n">
        <f aca="false">G14/G$19*Month!H$35</f>
        <v>0</v>
      </c>
      <c r="H30" s="15" t="n">
        <f aca="false">H14/H$19*Month!I$35</f>
        <v>0</v>
      </c>
      <c r="I30" s="15" t="n">
        <f aca="false">I14/I$19*Month!J$35</f>
        <v>0</v>
      </c>
      <c r="J30" s="15" t="n">
        <f aca="false">J14/J$19*Month!K$35</f>
        <v>0</v>
      </c>
      <c r="K30" s="15" t="n">
        <f aca="false">K14/K$19*Month!L$35</f>
        <v>0</v>
      </c>
      <c r="L30" s="15" t="n">
        <f aca="false">L14/L$19*Month!M$35</f>
        <v>0</v>
      </c>
      <c r="M30" s="15" t="n">
        <f aca="false">M14/M$19*Month!N$35</f>
        <v>0</v>
      </c>
      <c r="N30" s="15" t="n">
        <f aca="false">N14/N$19*Month!O$35</f>
        <v>0</v>
      </c>
      <c r="O30" s="15" t="n">
        <f aca="false">O14/O$19*Month!P$35</f>
        <v>0</v>
      </c>
      <c r="P30" s="15" t="n">
        <f aca="false">P14/P$19*Month!Q$35</f>
        <v>0</v>
      </c>
      <c r="Q30" s="15" t="n">
        <f aca="false">Q14/Q$19*Month!R$35</f>
        <v>0</v>
      </c>
      <c r="R30" s="15" t="n">
        <f aca="false">R14/R$19*Month!S$35</f>
        <v>0</v>
      </c>
      <c r="S30" s="15" t="n">
        <f aca="false">S14/S$19*Month!T$35</f>
        <v>0</v>
      </c>
      <c r="T30" s="15" t="n">
        <f aca="false">T14/T$19*Month!U$35</f>
        <v>0</v>
      </c>
      <c r="U30" s="15" t="n">
        <f aca="false">U14/U$19*Month!V$35</f>
        <v>0</v>
      </c>
      <c r="V30" s="15" t="n">
        <f aca="false">V14/V$19*Month!W$35</f>
        <v>0</v>
      </c>
      <c r="W30" s="15" t="n">
        <f aca="false">W14/W$19*Month!X$35</f>
        <v>0</v>
      </c>
      <c r="X30" s="15" t="n">
        <f aca="false">X14/X$19*Month!Y$35</f>
        <v>0</v>
      </c>
      <c r="Y30" s="15" t="n">
        <f aca="false">Y14/Y$19*Month!Z$35</f>
        <v>0</v>
      </c>
      <c r="Z30" s="15" t="n">
        <f aca="false">Z14/Z$19*Month!AA$35</f>
        <v>0</v>
      </c>
      <c r="AA30" s="15" t="n">
        <f aca="false">AA14/AA$19*Month!AB$35</f>
        <v>0</v>
      </c>
      <c r="AB30" s="15" t="n">
        <f aca="false">AB14/AB$19*Month!AC$35</f>
        <v>0</v>
      </c>
      <c r="AC30" s="15" t="n">
        <f aca="false">AC14/AC$19*Month!AD$35</f>
        <v>0</v>
      </c>
      <c r="AD30" s="15" t="n">
        <f aca="false">AD14/AD$19*Month!AE$35</f>
        <v>0</v>
      </c>
      <c r="AE30" s="15" t="n">
        <f aca="false">AE14/AE$19*Month!AF$35</f>
        <v>0</v>
      </c>
      <c r="AF30" s="15" t="n">
        <f aca="false">AF14/AF$19*Month!AG$35</f>
        <v>0</v>
      </c>
      <c r="AG30" s="15" t="n">
        <f aca="false">AG14/AG$19*Month!AH$35</f>
        <v>0</v>
      </c>
      <c r="AH30" s="15" t="n">
        <f aca="false">AH14/AH$19*Month!AI$35</f>
        <v>0</v>
      </c>
      <c r="AI30" s="15" t="n">
        <f aca="false">AI14/AI$19*Month!AJ$35</f>
        <v>0</v>
      </c>
      <c r="AJ30" s="15" t="n">
        <f aca="false">AJ14/AJ$19*Month!AK$35</f>
        <v>0</v>
      </c>
      <c r="AK30" s="15" t="n">
        <f aca="false">AK14/AK$19*Month!AL$35</f>
        <v>0</v>
      </c>
    </row>
    <row r="31" customFormat="false" ht="13.8" hidden="false" customHeight="false" outlineLevel="0" collapsed="false">
      <c r="A31" s="11" t="s">
        <v>73</v>
      </c>
      <c r="B31" s="15" t="n">
        <f aca="false">B15/B$19*Month!C$35</f>
        <v>0</v>
      </c>
      <c r="C31" s="15" t="n">
        <f aca="false">C15/C$19*Month!D$35</f>
        <v>0</v>
      </c>
      <c r="D31" s="15" t="n">
        <f aca="false">D15/D$19*Month!E$35</f>
        <v>13081.745</v>
      </c>
      <c r="E31" s="15" t="n">
        <f aca="false">E15/E$19*Month!F$35</f>
        <v>11698.1376811594</v>
      </c>
      <c r="F31" s="15" t="n">
        <f aca="false">F15/F$19*Month!G$35</f>
        <v>5700.21863468635</v>
      </c>
      <c r="G31" s="15" t="n">
        <f aca="false">G15/G$19*Month!H$35</f>
        <v>5648.86531365314</v>
      </c>
      <c r="H31" s="15" t="n">
        <f aca="false">H15/H$19*Month!I$35</f>
        <v>7071.21351351351</v>
      </c>
      <c r="I31" s="15" t="n">
        <f aca="false">I15/I$19*Month!J$35</f>
        <v>11249.3729166667</v>
      </c>
      <c r="J31" s="15" t="n">
        <f aca="false">J15/J$19*Month!K$35</f>
        <v>3976.21428571429</v>
      </c>
      <c r="K31" s="15" t="n">
        <f aca="false">K15/K$19*Month!L$35</f>
        <v>279.265886287625</v>
      </c>
      <c r="L31" s="15" t="n">
        <f aca="false">L15/L$19*Month!M$35</f>
        <v>0</v>
      </c>
      <c r="M31" s="15" t="n">
        <f aca="false">M15/M$19*Month!N$35</f>
        <v>676.508680555556</v>
      </c>
      <c r="N31" s="15" t="n">
        <f aca="false">N15/N$19*Month!O$35</f>
        <v>269.108425414365</v>
      </c>
      <c r="O31" s="15" t="n">
        <f aca="false">O15/O$19*Month!P$35</f>
        <v>8497.02557755776</v>
      </c>
      <c r="P31" s="15" t="n">
        <f aca="false">P15/P$19*Month!Q$35</f>
        <v>11537.5997242647</v>
      </c>
      <c r="Q31" s="15" t="n">
        <f aca="false">Q15/Q$19*Month!R$35</f>
        <v>6320.13478747203</v>
      </c>
      <c r="R31" s="15" t="n">
        <f aca="false">R15/R$19*Month!S$35</f>
        <v>3309.7888576779</v>
      </c>
      <c r="S31" s="15" t="n">
        <f aca="false">S15/S$19*Month!T$35</f>
        <v>5601.06234567901</v>
      </c>
      <c r="T31" s="15" t="n">
        <f aca="false">T15/T$19*Month!U$35</f>
        <v>7128.09146341464</v>
      </c>
      <c r="U31" s="15" t="n">
        <f aca="false">U15/U$19*Month!V$35</f>
        <v>26933.9697910448</v>
      </c>
      <c r="V31" s="15" t="n">
        <f aca="false">V15/V$19*Month!W$35</f>
        <v>44933.8805136986</v>
      </c>
      <c r="W31" s="15" t="n">
        <f aca="false">W15/W$19*Month!X$35</f>
        <v>9099.20066006601</v>
      </c>
      <c r="X31" s="15" t="n">
        <f aca="false">X15/X$19*Month!Y$35</f>
        <v>6438.41644612476</v>
      </c>
      <c r="Y31" s="15" t="n">
        <f aca="false">Y15/Y$19*Month!Z$35</f>
        <v>4390.18447098976</v>
      </c>
      <c r="Z31" s="15" t="n">
        <f aca="false">Z15/Z$19*Month!AA$35</f>
        <v>6190.21518987342</v>
      </c>
      <c r="AA31" s="15" t="n">
        <f aca="false">AA15/AA$19*Month!AB$35</f>
        <v>7634.33142857143</v>
      </c>
      <c r="AB31" s="15" t="n">
        <f aca="false">AB15/AB$19*Month!AC$35</f>
        <v>12381.2203389831</v>
      </c>
      <c r="AC31" s="15" t="n">
        <f aca="false">AC15/AC$19*Month!AD$35</f>
        <v>9550.40248447205</v>
      </c>
      <c r="AD31" s="15" t="n">
        <f aca="false">AD15/AD$19*Month!AE$35</f>
        <v>12148.5537837838</v>
      </c>
      <c r="AE31" s="15" t="n">
        <f aca="false">AE15/AE$19*Month!AF$35</f>
        <v>13262.68875</v>
      </c>
      <c r="AF31" s="15" t="n">
        <f aca="false">AF15/AF$19*Month!AG$35</f>
        <v>7313.69730586371</v>
      </c>
      <c r="AG31" s="15" t="n">
        <f aca="false">AG15/AG$19*Month!AH$35</f>
        <v>10038.8139534884</v>
      </c>
      <c r="AH31" s="15" t="n">
        <f aca="false">AH15/AH$19*Month!AI$35</f>
        <v>13999.4568123862</v>
      </c>
      <c r="AI31" s="15" t="n">
        <f aca="false">AI15/AI$19*Month!AJ$35</f>
        <v>6156.98465011287</v>
      </c>
      <c r="AJ31" s="15" t="n">
        <f aca="false">AJ15/AJ$19*Month!AK$35</f>
        <v>3232.83802281369</v>
      </c>
      <c r="AK31" s="15" t="n">
        <f aca="false">AK15/AK$19*Month!AL$35</f>
        <v>3512.56378896882</v>
      </c>
    </row>
    <row r="32" customFormat="false" ht="13.8" hidden="false" customHeight="false" outlineLevel="0" collapsed="false">
      <c r="A32" s="11" t="s">
        <v>74</v>
      </c>
      <c r="B32" s="15" t="n">
        <f aca="false">B16/B$19*Month!C$35</f>
        <v>0</v>
      </c>
      <c r="C32" s="15" t="n">
        <f aca="false">C16/C$19*Month!D$35</f>
        <v>0</v>
      </c>
      <c r="D32" s="15" t="n">
        <f aca="false">D16/D$19*Month!E$35</f>
        <v>0</v>
      </c>
      <c r="E32" s="15" t="n">
        <f aca="false">E16/E$19*Month!F$35</f>
        <v>0</v>
      </c>
      <c r="F32" s="15" t="n">
        <f aca="false">F16/F$19*Month!G$35</f>
        <v>0</v>
      </c>
      <c r="G32" s="15" t="n">
        <f aca="false">G16/G$19*Month!H$35</f>
        <v>0</v>
      </c>
      <c r="H32" s="15" t="n">
        <f aca="false">H16/H$19*Month!I$35</f>
        <v>0</v>
      </c>
      <c r="I32" s="15" t="n">
        <f aca="false">I16/I$19*Month!J$35</f>
        <v>0</v>
      </c>
      <c r="J32" s="15" t="n">
        <f aca="false">J16/J$19*Month!K$35</f>
        <v>0</v>
      </c>
      <c r="K32" s="15" t="n">
        <f aca="false">K16/K$19*Month!L$35</f>
        <v>0</v>
      </c>
      <c r="L32" s="15" t="n">
        <f aca="false">L16/L$19*Month!M$35</f>
        <v>0</v>
      </c>
      <c r="M32" s="15" t="n">
        <f aca="false">M16/M$19*Month!N$35</f>
        <v>0</v>
      </c>
      <c r="N32" s="15" t="n">
        <f aca="false">N16/N$19*Month!O$35</f>
        <v>0</v>
      </c>
      <c r="O32" s="15" t="n">
        <f aca="false">O16/O$19*Month!P$35</f>
        <v>0</v>
      </c>
      <c r="P32" s="15" t="n">
        <f aca="false">P16/P$19*Month!Q$35</f>
        <v>0</v>
      </c>
      <c r="Q32" s="15" t="n">
        <f aca="false">Q16/Q$19*Month!R$35</f>
        <v>0</v>
      </c>
      <c r="R32" s="15" t="n">
        <f aca="false">R16/R$19*Month!S$35</f>
        <v>0</v>
      </c>
      <c r="S32" s="15" t="n">
        <f aca="false">S16/S$19*Month!T$35</f>
        <v>0</v>
      </c>
      <c r="T32" s="15" t="n">
        <f aca="false">T16/T$19*Month!U$35</f>
        <v>0</v>
      </c>
      <c r="U32" s="15" t="n">
        <f aca="false">U16/U$19*Month!V$35</f>
        <v>2037.02292537313</v>
      </c>
      <c r="V32" s="15" t="n">
        <f aca="false">V16/V$19*Month!W$35</f>
        <v>4847.63856164384</v>
      </c>
      <c r="W32" s="15" t="n">
        <f aca="false">W16/W$19*Month!X$35</f>
        <v>1429.87438943894</v>
      </c>
      <c r="X32" s="15" t="n">
        <f aca="false">X16/X$19*Month!Y$35</f>
        <v>468.248468809074</v>
      </c>
      <c r="Y32" s="15" t="n">
        <f aca="false">Y16/Y$19*Month!Z$35</f>
        <v>159.643071672355</v>
      </c>
      <c r="Z32" s="15" t="n">
        <f aca="false">Z16/Z$19*Month!AA$35</f>
        <v>61.9021518987342</v>
      </c>
      <c r="AA32" s="15" t="n">
        <f aca="false">AA16/AA$19*Month!AB$35</f>
        <v>0</v>
      </c>
      <c r="AB32" s="15" t="n">
        <f aca="false">AB16/AB$19*Month!AC$35</f>
        <v>1591.87118644068</v>
      </c>
      <c r="AC32" s="15" t="n">
        <f aca="false">AC16/AC$19*Month!AD$35</f>
        <v>417.503933747412</v>
      </c>
      <c r="AD32" s="15" t="n">
        <f aca="false">AD16/AD$19*Month!AE$35</f>
        <v>3027.55756756757</v>
      </c>
      <c r="AE32" s="15" t="n">
        <f aca="false">AE16/AE$19*Month!AF$35</f>
        <v>698.03625</v>
      </c>
      <c r="AF32" s="15" t="n">
        <f aca="false">AF16/AF$19*Month!AG$35</f>
        <v>129.609825673534</v>
      </c>
      <c r="AG32" s="15" t="n">
        <f aca="false">AG16/AG$19*Month!AH$35</f>
        <v>110.316636851521</v>
      </c>
      <c r="AH32" s="15" t="n">
        <f aca="false">AH16/AH$19*Month!AI$35</f>
        <v>232.839198542805</v>
      </c>
      <c r="AI32" s="15" t="n">
        <f aca="false">AI16/AI$19*Month!AJ$35</f>
        <v>528.820767494357</v>
      </c>
      <c r="AJ32" s="15" t="n">
        <f aca="false">AJ16/AJ$19*Month!AK$35</f>
        <v>1282.5933460076</v>
      </c>
      <c r="AK32" s="15" t="n">
        <f aca="false">AK16/AK$19*Month!AL$35</f>
        <v>1604.003117506</v>
      </c>
    </row>
    <row r="33" customFormat="false" ht="13.8" hidden="false" customHeight="false" outlineLevel="0" collapsed="false">
      <c r="A33" s="11" t="s">
        <v>75</v>
      </c>
      <c r="B33" s="15" t="n">
        <f aca="false">B17/B$19*Month!C$35</f>
        <v>0</v>
      </c>
      <c r="C33" s="15" t="n">
        <f aca="false">C17/C$19*Month!D$35</f>
        <v>0</v>
      </c>
      <c r="D33" s="15" t="n">
        <f aca="false">D17/D$19*Month!E$35</f>
        <v>0</v>
      </c>
      <c r="E33" s="15" t="n">
        <f aca="false">E17/E$19*Month!F$35</f>
        <v>0</v>
      </c>
      <c r="F33" s="15" t="n">
        <f aca="false">F17/F$19*Month!G$35</f>
        <v>0</v>
      </c>
      <c r="G33" s="15" t="n">
        <f aca="false">G17/G$19*Month!H$35</f>
        <v>0</v>
      </c>
      <c r="H33" s="15" t="n">
        <f aca="false">H17/H$19*Month!I$35</f>
        <v>0</v>
      </c>
      <c r="I33" s="15" t="n">
        <f aca="false">I17/I$19*Month!J$35</f>
        <v>0</v>
      </c>
      <c r="J33" s="15" t="n">
        <f aca="false">J17/J$19*Month!K$35</f>
        <v>0</v>
      </c>
      <c r="K33" s="15" t="n">
        <f aca="false">K17/K$19*Month!L$35</f>
        <v>0</v>
      </c>
      <c r="L33" s="15" t="n">
        <f aca="false">L17/L$19*Month!M$35</f>
        <v>0</v>
      </c>
      <c r="M33" s="15" t="n">
        <f aca="false">M17/M$19*Month!N$35</f>
        <v>0</v>
      </c>
      <c r="N33" s="15" t="n">
        <f aca="false">N17/N$19*Month!O$35</f>
        <v>0</v>
      </c>
      <c r="O33" s="15" t="n">
        <f aca="false">O17/O$19*Month!P$35</f>
        <v>0</v>
      </c>
      <c r="P33" s="15" t="n">
        <f aca="false">P17/P$19*Month!Q$35</f>
        <v>0</v>
      </c>
      <c r="Q33" s="15" t="n">
        <f aca="false">Q17/Q$19*Month!R$35</f>
        <v>0</v>
      </c>
      <c r="R33" s="15" t="n">
        <f aca="false">R17/R$19*Month!S$35</f>
        <v>0</v>
      </c>
      <c r="S33" s="15" t="n">
        <f aca="false">S17/S$19*Month!T$35</f>
        <v>0</v>
      </c>
      <c r="T33" s="15" t="n">
        <f aca="false">T17/T$19*Month!U$35</f>
        <v>0</v>
      </c>
      <c r="U33" s="15" t="n">
        <f aca="false">U17/U$19*Month!V$35</f>
        <v>0</v>
      </c>
      <c r="V33" s="15" t="n">
        <f aca="false">V17/V$19*Month!W$35</f>
        <v>0</v>
      </c>
      <c r="W33" s="15" t="n">
        <f aca="false">W17/W$19*Month!X$35</f>
        <v>0</v>
      </c>
      <c r="X33" s="15" t="n">
        <f aca="false">X17/X$19*Month!Y$35</f>
        <v>0</v>
      </c>
      <c r="Y33" s="15" t="n">
        <f aca="false">Y17/Y$19*Month!Z$35</f>
        <v>0</v>
      </c>
      <c r="Z33" s="15" t="n">
        <f aca="false">Z17/Z$19*Month!AA$35</f>
        <v>0</v>
      </c>
      <c r="AA33" s="15" t="n">
        <f aca="false">AA17/AA$19*Month!AB$35</f>
        <v>0</v>
      </c>
      <c r="AB33" s="15" t="n">
        <f aca="false">AB17/AB$19*Month!AC$35</f>
        <v>0</v>
      </c>
      <c r="AC33" s="15" t="n">
        <f aca="false">AC17/AC$19*Month!AD$35</f>
        <v>0</v>
      </c>
      <c r="AD33" s="15" t="n">
        <f aca="false">AD17/AD$19*Month!AE$35</f>
        <v>0</v>
      </c>
      <c r="AE33" s="15" t="n">
        <f aca="false">AE17/AE$19*Month!AF$35</f>
        <v>0</v>
      </c>
      <c r="AF33" s="15" t="n">
        <f aca="false">AF17/AF$19*Month!AG$35</f>
        <v>0</v>
      </c>
      <c r="AG33" s="15" t="n">
        <f aca="false">AG17/AG$19*Month!AH$35</f>
        <v>0</v>
      </c>
      <c r="AH33" s="15" t="n">
        <f aca="false">AH17/AH$19*Month!AI$35</f>
        <v>0</v>
      </c>
      <c r="AI33" s="15" t="n">
        <f aca="false">AI17/AI$19*Month!AJ$35</f>
        <v>0</v>
      </c>
      <c r="AJ33" s="15" t="n">
        <f aca="false">AJ17/AJ$19*Month!AK$35</f>
        <v>0</v>
      </c>
      <c r="AK33" s="15" t="n">
        <f aca="false">AK17/AK$19*Month!AL$35</f>
        <v>0</v>
      </c>
    </row>
    <row r="34" customFormat="false" ht="13.8" hidden="false" customHeight="false" outlineLevel="0" collapsed="false">
      <c r="A34" s="11" t="s">
        <v>76</v>
      </c>
      <c r="B34" s="16" t="n">
        <f aca="false">SUM(B29:B33)</f>
        <v>13916.75</v>
      </c>
      <c r="C34" s="16" t="n">
        <f aca="false">SUM(C29:C33)</f>
        <v>13916.75</v>
      </c>
      <c r="D34" s="16" t="n">
        <f aca="false">SUM(D29:D33)</f>
        <v>13916.75</v>
      </c>
      <c r="E34" s="16" t="n">
        <f aca="false">SUM(E29:E33)</f>
        <v>13916.75</v>
      </c>
      <c r="F34" s="16" t="n">
        <f aca="false">SUM(F29:F33)</f>
        <v>13916.75</v>
      </c>
      <c r="G34" s="16" t="n">
        <f aca="false">SUM(G29:G33)</f>
        <v>13916.75</v>
      </c>
      <c r="H34" s="16" t="n">
        <f aca="false">SUM(H29:H33)</f>
        <v>13916.75</v>
      </c>
      <c r="I34" s="16" t="n">
        <f aca="false">SUM(I29:I33)</f>
        <v>13916.75</v>
      </c>
      <c r="J34" s="16" t="n">
        <f aca="false">SUM(J29:J33)</f>
        <v>13916.75</v>
      </c>
      <c r="K34" s="16" t="n">
        <f aca="false">SUM(K29:K33)</f>
        <v>13916.75</v>
      </c>
      <c r="L34" s="16" t="n">
        <f aca="false">SUM(L29:L33)</f>
        <v>13916.75</v>
      </c>
      <c r="M34" s="16" t="n">
        <f aca="false">SUM(M29:M33)</f>
        <v>13916.75</v>
      </c>
      <c r="N34" s="16" t="n">
        <f aca="false">SUM(N29:N33)</f>
        <v>13916.75</v>
      </c>
      <c r="O34" s="16" t="n">
        <f aca="false">SUM(O29:O33)</f>
        <v>13916.75</v>
      </c>
      <c r="P34" s="16" t="n">
        <f aca="false">SUM(P29:P33)</f>
        <v>13916.75</v>
      </c>
      <c r="Q34" s="16" t="n">
        <f aca="false">SUM(Q29:Q33)</f>
        <v>13916.75</v>
      </c>
      <c r="R34" s="16" t="n">
        <f aca="false">SUM(R29:R33)</f>
        <v>13916.75</v>
      </c>
      <c r="S34" s="16" t="n">
        <f aca="false">SUM(S29:S33)</f>
        <v>13916.75</v>
      </c>
      <c r="T34" s="16" t="n">
        <f aca="false">SUM(T29:T33)</f>
        <v>13916.75</v>
      </c>
      <c r="U34" s="16" t="n">
        <f aca="false">SUM(U29:U33)</f>
        <v>37911.26</v>
      </c>
      <c r="V34" s="16" t="n">
        <f aca="false">SUM(V29:V33)</f>
        <v>54442.71</v>
      </c>
      <c r="W34" s="16" t="n">
        <f aca="false">SUM(W29:W33)</f>
        <v>39386.54</v>
      </c>
      <c r="X34" s="16" t="n">
        <f aca="false">SUM(X29:X33)</f>
        <v>30962.93</v>
      </c>
      <c r="Y34" s="16" t="n">
        <f aca="false">SUM(Y29:Y33)</f>
        <v>23387.71</v>
      </c>
      <c r="Z34" s="16" t="n">
        <f aca="false">SUM(Z29:Z33)</f>
        <v>16300.9</v>
      </c>
      <c r="AA34" s="16" t="n">
        <f aca="false">SUM(AA29:AA33)</f>
        <v>11133.4</v>
      </c>
      <c r="AB34" s="16" t="n">
        <f aca="false">SUM(AB29:AB33)</f>
        <v>15653.4</v>
      </c>
      <c r="AC34" s="16" t="n">
        <f aca="false">SUM(AC29:AC33)</f>
        <v>12603.4</v>
      </c>
      <c r="AD34" s="16" t="n">
        <f aca="false">SUM(AD29:AD33)</f>
        <v>26941.43</v>
      </c>
      <c r="AE34" s="16" t="n">
        <f aca="false">SUM(AE29:AE33)</f>
        <v>24394.53</v>
      </c>
      <c r="AF34" s="16" t="n">
        <f aca="false">SUM(AF29:AF33)</f>
        <v>11683.4</v>
      </c>
      <c r="AG34" s="16" t="n">
        <f aca="false">SUM(AG29:AG33)</f>
        <v>12333.4</v>
      </c>
      <c r="AH34" s="16" t="n">
        <f aca="false">SUM(AH29:AH33)</f>
        <v>15978.59</v>
      </c>
      <c r="AI34" s="16" t="n">
        <f aca="false">SUM(AI29:AI33)</f>
        <v>16733.4</v>
      </c>
      <c r="AJ34" s="16" t="n">
        <f aca="false">SUM(AJ29:AJ33)</f>
        <v>18483.4</v>
      </c>
      <c r="AK34" s="16" t="n">
        <f aca="false">SUM(AK29:AK33)</f>
        <v>16933.4</v>
      </c>
    </row>
    <row r="35" customFormat="false" ht="13.8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</row>
    <row r="36" customFormat="false" ht="13.8" hidden="false" customHeight="false" outlineLevel="0" collapsed="false">
      <c r="A36" s="11" t="s">
        <v>77</v>
      </c>
      <c r="B36" s="15" t="n">
        <f aca="false">B13/B$19*Month!C$36</f>
        <v>0</v>
      </c>
      <c r="C36" s="15" t="n">
        <f aca="false">C13/C$19*Month!D$36</f>
        <v>1362.62</v>
      </c>
      <c r="D36" s="15" t="n">
        <f aca="false">D13/D$19*Month!E$36</f>
        <v>0</v>
      </c>
      <c r="E36" s="15" t="n">
        <f aca="false">E13/E$19*Month!F$36</f>
        <v>0</v>
      </c>
      <c r="F36" s="15" t="n">
        <f aca="false">F13/F$19*Month!G$36</f>
        <v>0</v>
      </c>
      <c r="G36" s="15" t="n">
        <f aca="false">G13/G$19*Month!H$36</f>
        <v>0</v>
      </c>
      <c r="H36" s="15" t="n">
        <f aca="false">H13/H$19*Month!I$36</f>
        <v>1282.95243243243</v>
      </c>
      <c r="I36" s="15" t="n">
        <f aca="false">I13/I$19*Month!J$36</f>
        <v>229.428833333333</v>
      </c>
      <c r="J36" s="15" t="n">
        <f aca="false">J13/J$19*Month!K$36</f>
        <v>384.428571428571</v>
      </c>
      <c r="K36" s="15" t="n">
        <f aca="false">K13/K$19*Month!L$36</f>
        <v>10150.0295652174</v>
      </c>
      <c r="L36" s="15" t="n">
        <f aca="false">L13/L$19*Month!M$36</f>
        <v>5079.18</v>
      </c>
      <c r="M36" s="15" t="n">
        <f aca="false">M13/M$19*Month!N$36</f>
        <v>3244.09340277778</v>
      </c>
      <c r="N36" s="15" t="n">
        <f aca="false">N13/N$19*Month!O$36</f>
        <v>3592.39406077348</v>
      </c>
      <c r="O36" s="15" t="n">
        <f aca="false">O13/O$19*Month!P$36</f>
        <v>72.2331353135314</v>
      </c>
      <c r="P36" s="15" t="n">
        <f aca="false">P13/P$19*Month!Q$36</f>
        <v>0</v>
      </c>
      <c r="Q36" s="15" t="n">
        <f aca="false">Q13/Q$19*Month!R$36</f>
        <v>4480.1511409396</v>
      </c>
      <c r="R36" s="15" t="n">
        <f aca="false">R13/R$19*Month!S$36</f>
        <v>32016.7083520599</v>
      </c>
      <c r="S36" s="15" t="n">
        <f aca="false">S13/S$19*Month!T$36</f>
        <v>19378.4398024691</v>
      </c>
      <c r="T36" s="15" t="n">
        <f aca="false">T13/T$19*Month!U$36</f>
        <v>6423.94146341463</v>
      </c>
      <c r="U36" s="15" t="n">
        <f aca="false">U13/U$19*Month!V$36</f>
        <v>3961.91131343284</v>
      </c>
      <c r="V36" s="15" t="n">
        <f aca="false">V13/V$19*Month!W$36</f>
        <v>999.625</v>
      </c>
      <c r="W36" s="15" t="n">
        <f aca="false">W13/W$19*Month!X$36</f>
        <v>6805.12059405941</v>
      </c>
      <c r="X36" s="15" t="n">
        <f aca="false">X13/X$19*Month!Y$36</f>
        <v>15206.6115311909</v>
      </c>
      <c r="Y36" s="15" t="n">
        <f aca="false">Y13/Y$19*Month!Z$36</f>
        <v>15769.3508532423</v>
      </c>
      <c r="Z36" s="15" t="n">
        <f aca="false">Z13/Z$19*Month!AA$36</f>
        <v>19501.6129367089</v>
      </c>
      <c r="AA36" s="15" t="n">
        <f aca="false">AA13/AA$19*Month!AB$36</f>
        <v>879.028857142857</v>
      </c>
      <c r="AB36" s="15" t="n">
        <f aca="false">AB13/AB$19*Month!AC$36</f>
        <v>71.2145762711864</v>
      </c>
      <c r="AC36" s="15" t="n">
        <f aca="false">AC13/AC$19*Month!AD$36</f>
        <v>358.767474120083</v>
      </c>
      <c r="AD36" s="15" t="n">
        <f aca="false">AD13/AD$19*Month!AE$36</f>
        <v>15253.6640113798</v>
      </c>
      <c r="AE36" s="15" t="n">
        <f aca="false">AE13/AE$19*Month!AF$36</f>
        <v>16100.5245783133</v>
      </c>
      <c r="AF36" s="15" t="n">
        <f aca="false">AF13/AF$19*Month!AG$36</f>
        <v>3539.13511885895</v>
      </c>
      <c r="AG36" s="15" t="n">
        <f aca="false">AG13/AG$19*Month!AH$36</f>
        <v>207.876976744186</v>
      </c>
      <c r="AH36" s="15" t="n">
        <f aca="false">AH13/AH$19*Month!AI$36</f>
        <v>25.3387978142076</v>
      </c>
      <c r="AI36" s="15" t="n">
        <f aca="false">AI13/AI$19*Month!AJ$36</f>
        <v>12550.2042437923</v>
      </c>
      <c r="AJ36" s="15" t="n">
        <f aca="false">AJ13/AJ$19*Month!AK$36</f>
        <v>20261.4894011407</v>
      </c>
      <c r="AK36" s="15" t="n">
        <f aca="false">AK13/AK$19*Month!AL$36</f>
        <v>15254.1711510791</v>
      </c>
    </row>
    <row r="37" customFormat="false" ht="13.8" hidden="false" customHeight="false" outlineLevel="0" collapsed="false">
      <c r="A37" s="11" t="s">
        <v>78</v>
      </c>
      <c r="B37" s="15" t="n">
        <f aca="false">B14/B$19*Month!C$36</f>
        <v>0</v>
      </c>
      <c r="C37" s="15" t="n">
        <f aca="false">C14/C$19*Month!D$36</f>
        <v>0</v>
      </c>
      <c r="D37" s="15" t="n">
        <f aca="false">D14/D$19*Month!E$36</f>
        <v>0</v>
      </c>
      <c r="E37" s="15" t="n">
        <f aca="false">E14/E$19*Month!F$36</f>
        <v>0</v>
      </c>
      <c r="F37" s="15" t="n">
        <f aca="false">F14/F$19*Month!G$36</f>
        <v>0</v>
      </c>
      <c r="G37" s="15" t="n">
        <f aca="false">G14/G$19*Month!H$36</f>
        <v>0</v>
      </c>
      <c r="H37" s="15" t="n">
        <f aca="false">H14/H$19*Month!I$36</f>
        <v>0</v>
      </c>
      <c r="I37" s="15" t="n">
        <f aca="false">I14/I$19*Month!J$36</f>
        <v>0</v>
      </c>
      <c r="J37" s="15" t="n">
        <f aca="false">J14/J$19*Month!K$36</f>
        <v>0</v>
      </c>
      <c r="K37" s="15" t="n">
        <f aca="false">K14/K$19*Month!L$36</f>
        <v>0</v>
      </c>
      <c r="L37" s="15" t="n">
        <f aca="false">L14/L$19*Month!M$36</f>
        <v>0</v>
      </c>
      <c r="M37" s="15" t="n">
        <f aca="false">M14/M$19*Month!N$36</f>
        <v>0</v>
      </c>
      <c r="N37" s="15" t="n">
        <f aca="false">N14/N$19*Month!O$36</f>
        <v>0</v>
      </c>
      <c r="O37" s="15" t="n">
        <f aca="false">O14/O$19*Month!P$36</f>
        <v>0</v>
      </c>
      <c r="P37" s="15" t="n">
        <f aca="false">P14/P$19*Month!Q$36</f>
        <v>0</v>
      </c>
      <c r="Q37" s="15" t="n">
        <f aca="false">Q14/Q$19*Month!R$36</f>
        <v>0</v>
      </c>
      <c r="R37" s="15" t="n">
        <f aca="false">R14/R$19*Month!S$36</f>
        <v>0</v>
      </c>
      <c r="S37" s="15" t="n">
        <f aca="false">S14/S$19*Month!T$36</f>
        <v>0</v>
      </c>
      <c r="T37" s="15" t="n">
        <f aca="false">T14/T$19*Month!U$36</f>
        <v>0</v>
      </c>
      <c r="U37" s="15" t="n">
        <f aca="false">U14/U$19*Month!V$36</f>
        <v>0</v>
      </c>
      <c r="V37" s="15" t="n">
        <f aca="false">V14/V$19*Month!W$36</f>
        <v>0</v>
      </c>
      <c r="W37" s="15" t="n">
        <f aca="false">W14/W$19*Month!X$36</f>
        <v>0</v>
      </c>
      <c r="X37" s="15" t="n">
        <f aca="false">X14/X$19*Month!Y$36</f>
        <v>0</v>
      </c>
      <c r="Y37" s="15" t="n">
        <f aca="false">Y14/Y$19*Month!Z$36</f>
        <v>0</v>
      </c>
      <c r="Z37" s="15" t="n">
        <f aca="false">Z14/Z$19*Month!AA$36</f>
        <v>0</v>
      </c>
      <c r="AA37" s="15" t="n">
        <f aca="false">AA14/AA$19*Month!AB$36</f>
        <v>0</v>
      </c>
      <c r="AB37" s="15" t="n">
        <f aca="false">AB14/AB$19*Month!AC$36</f>
        <v>0</v>
      </c>
      <c r="AC37" s="15" t="n">
        <f aca="false">AC14/AC$19*Month!AD$36</f>
        <v>0</v>
      </c>
      <c r="AD37" s="15" t="n">
        <f aca="false">AD14/AD$19*Month!AE$36</f>
        <v>0</v>
      </c>
      <c r="AE37" s="15" t="n">
        <f aca="false">AE14/AE$19*Month!AF$36</f>
        <v>0</v>
      </c>
      <c r="AF37" s="15" t="n">
        <f aca="false">AF14/AF$19*Month!AG$36</f>
        <v>0</v>
      </c>
      <c r="AG37" s="15" t="n">
        <f aca="false">AG14/AG$19*Month!AH$36</f>
        <v>0</v>
      </c>
      <c r="AH37" s="15" t="n">
        <f aca="false">AH14/AH$19*Month!AI$36</f>
        <v>0</v>
      </c>
      <c r="AI37" s="15" t="n">
        <f aca="false">AI14/AI$19*Month!AJ$36</f>
        <v>0</v>
      </c>
      <c r="AJ37" s="15" t="n">
        <f aca="false">AJ14/AJ$19*Month!AK$36</f>
        <v>0</v>
      </c>
      <c r="AK37" s="15" t="n">
        <f aca="false">AK14/AK$19*Month!AL$36</f>
        <v>0</v>
      </c>
    </row>
    <row r="38" customFormat="false" ht="13.8" hidden="false" customHeight="false" outlineLevel="0" collapsed="false">
      <c r="A38" s="11" t="s">
        <v>79</v>
      </c>
      <c r="B38" s="15" t="n">
        <f aca="false">B15/B$19*Month!C$36</f>
        <v>0</v>
      </c>
      <c r="C38" s="15" t="n">
        <f aca="false">C15/C$19*Month!D$36</f>
        <v>0</v>
      </c>
      <c r="D38" s="15" t="n">
        <f aca="false">D15/D$19*Month!E$36</f>
        <v>0</v>
      </c>
      <c r="E38" s="15" t="n">
        <f aca="false">E15/E$19*Month!F$36</f>
        <v>0</v>
      </c>
      <c r="F38" s="15" t="n">
        <f aca="false">F15/F$19*Month!G$36</f>
        <v>0</v>
      </c>
      <c r="G38" s="15" t="n">
        <f aca="false">G15/G$19*Month!H$36</f>
        <v>0</v>
      </c>
      <c r="H38" s="15" t="n">
        <f aca="false">H15/H$19*Month!I$36</f>
        <v>1325.24756756757</v>
      </c>
      <c r="I38" s="15" t="n">
        <f aca="false">I15/I$19*Month!J$36</f>
        <v>967.591166666667</v>
      </c>
      <c r="J38" s="15" t="n">
        <f aca="false">J15/J$19*Month!K$36</f>
        <v>153.771428571429</v>
      </c>
      <c r="K38" s="15" t="n">
        <f aca="false">K15/K$19*Month!L$36</f>
        <v>207.850434782609</v>
      </c>
      <c r="L38" s="15" t="n">
        <f aca="false">L15/L$19*Month!M$36</f>
        <v>0</v>
      </c>
      <c r="M38" s="15" t="n">
        <f aca="false">M15/M$19*Month!N$36</f>
        <v>165.756597222222</v>
      </c>
      <c r="N38" s="15" t="n">
        <f aca="false">N15/N$19*Month!O$36</f>
        <v>70.8359392265193</v>
      </c>
      <c r="O38" s="15" t="n">
        <f aca="false">O15/O$19*Month!P$36</f>
        <v>113.246864686469</v>
      </c>
      <c r="P38" s="15" t="n">
        <f aca="false">P15/P$19*Month!Q$36</f>
        <v>0</v>
      </c>
      <c r="Q38" s="15" t="n">
        <f aca="false">Q15/Q$19*Month!R$36</f>
        <v>3727.3388590604</v>
      </c>
      <c r="R38" s="15" t="n">
        <f aca="false">R15/R$19*Month!S$36</f>
        <v>9990.47164794007</v>
      </c>
      <c r="S38" s="15" t="n">
        <f aca="false">S15/S$19*Month!T$36</f>
        <v>13052.4201975309</v>
      </c>
      <c r="T38" s="15" t="n">
        <f aca="false">T15/T$19*Month!U$36</f>
        <v>6745.13853658537</v>
      </c>
      <c r="U38" s="15" t="n">
        <f aca="false">U15/U$19*Month!V$36</f>
        <v>11935.8847164179</v>
      </c>
      <c r="V38" s="15" t="n">
        <f aca="false">V15/V$19*Month!W$36</f>
        <v>9636.385</v>
      </c>
      <c r="W38" s="15" t="n">
        <f aca="false">W15/W$19*Month!X$36</f>
        <v>2145.75874587459</v>
      </c>
      <c r="X38" s="15" t="n">
        <f aca="false">X15/X$19*Month!Y$36</f>
        <v>4069.89603024575</v>
      </c>
      <c r="Y38" s="15" t="n">
        <f aca="false">Y15/Y$19*Month!Z$36</f>
        <v>3675.06058020478</v>
      </c>
      <c r="Z38" s="15" t="n">
        <f aca="false">Z15/Z$19*Month!AA$36</f>
        <v>12013.3139240506</v>
      </c>
      <c r="AA38" s="15" t="n">
        <f aca="false">AA15/AA$19*Month!AB$36</f>
        <v>1917.88114285714</v>
      </c>
      <c r="AB38" s="15" t="n">
        <f aca="false">AB15/AB$19*Month!AC$36</f>
        <v>524.738983050847</v>
      </c>
      <c r="AC38" s="15" t="n">
        <f aca="false">AC15/AC$19*Month!AD$36</f>
        <v>1300.08807453416</v>
      </c>
      <c r="AD38" s="15" t="n">
        <f aca="false">AD15/AD$19*Month!AE$36</f>
        <v>15750.5260312945</v>
      </c>
      <c r="AE38" s="15" t="n">
        <f aca="false">AE15/AE$19*Month!AF$36</f>
        <v>20465.8076506024</v>
      </c>
      <c r="AF38" s="15" t="n">
        <f aca="false">AF15/AF$19*Month!AG$36</f>
        <v>6104.62171156894</v>
      </c>
      <c r="AG38" s="15" t="n">
        <f aca="false">AG15/AG$19*Month!AH$36</f>
        <v>955.394186046512</v>
      </c>
      <c r="AH38" s="15" t="n">
        <f aca="false">AH15/AH$19*Month!AI$36</f>
        <v>203.132695810565</v>
      </c>
      <c r="AI38" s="15" t="n">
        <f aca="false">AI15/AI$19*Month!AJ$36</f>
        <v>7690.53869074492</v>
      </c>
      <c r="AJ38" s="15" t="n">
        <f aca="false">AJ15/AJ$19*Month!AK$36</f>
        <v>4689.45163498099</v>
      </c>
      <c r="AK38" s="15" t="n">
        <f aca="false">AK15/AK$19*Month!AL$36</f>
        <v>4534.31547961631</v>
      </c>
    </row>
    <row r="39" customFormat="false" ht="13.8" hidden="false" customHeight="false" outlineLevel="0" collapsed="false">
      <c r="A39" s="11" t="s">
        <v>80</v>
      </c>
      <c r="B39" s="15" t="n">
        <f aca="false">B16/B$19*Month!C$36</f>
        <v>0</v>
      </c>
      <c r="C39" s="15" t="n">
        <f aca="false">C16/C$19*Month!D$36</f>
        <v>0</v>
      </c>
      <c r="D39" s="15" t="n">
        <f aca="false">D16/D$19*Month!E$36</f>
        <v>0</v>
      </c>
      <c r="E39" s="15" t="n">
        <f aca="false">E16/E$19*Month!F$36</f>
        <v>0</v>
      </c>
      <c r="F39" s="15" t="n">
        <f aca="false">F16/F$19*Month!G$36</f>
        <v>0</v>
      </c>
      <c r="G39" s="15" t="n">
        <f aca="false">G16/G$19*Month!H$36</f>
        <v>0</v>
      </c>
      <c r="H39" s="15" t="n">
        <f aca="false">H16/H$19*Month!I$36</f>
        <v>0</v>
      </c>
      <c r="I39" s="15" t="n">
        <f aca="false">I16/I$19*Month!J$36</f>
        <v>0</v>
      </c>
      <c r="J39" s="15" t="n">
        <f aca="false">J16/J$19*Month!K$36</f>
        <v>0</v>
      </c>
      <c r="K39" s="15" t="n">
        <f aca="false">K16/K$19*Month!L$36</f>
        <v>0</v>
      </c>
      <c r="L39" s="15" t="n">
        <f aca="false">L16/L$19*Month!M$36</f>
        <v>0</v>
      </c>
      <c r="M39" s="15" t="n">
        <f aca="false">M16/M$19*Month!N$36</f>
        <v>0</v>
      </c>
      <c r="N39" s="15" t="n">
        <f aca="false">N16/N$19*Month!O$36</f>
        <v>0</v>
      </c>
      <c r="O39" s="15" t="n">
        <f aca="false">O16/O$19*Month!P$36</f>
        <v>0</v>
      </c>
      <c r="P39" s="15" t="n">
        <f aca="false">P16/P$19*Month!Q$36</f>
        <v>0</v>
      </c>
      <c r="Q39" s="15" t="n">
        <f aca="false">Q16/Q$19*Month!R$36</f>
        <v>0</v>
      </c>
      <c r="R39" s="15" t="n">
        <f aca="false">R16/R$19*Month!S$36</f>
        <v>0</v>
      </c>
      <c r="S39" s="15" t="n">
        <f aca="false">S16/S$19*Month!T$36</f>
        <v>0</v>
      </c>
      <c r="T39" s="15" t="n">
        <f aca="false">T16/T$19*Month!U$36</f>
        <v>0</v>
      </c>
      <c r="U39" s="15" t="n">
        <f aca="false">U16/U$19*Month!V$36</f>
        <v>902.713970149254</v>
      </c>
      <c r="V39" s="15" t="n">
        <f aca="false">V16/V$19*Month!W$36</f>
        <v>1039.61</v>
      </c>
      <c r="W39" s="15" t="n">
        <f aca="false">W16/W$19*Month!X$36</f>
        <v>337.190660066007</v>
      </c>
      <c r="X39" s="15" t="n">
        <f aca="false">X16/X$19*Month!Y$36</f>
        <v>295.992438563327</v>
      </c>
      <c r="Y39" s="15" t="n">
        <f aca="false">Y16/Y$19*Month!Z$36</f>
        <v>133.638566552901</v>
      </c>
      <c r="Z39" s="15" t="n">
        <f aca="false">Z16/Z$19*Month!AA$36</f>
        <v>120.133139240506</v>
      </c>
      <c r="AA39" s="15" t="n">
        <f aca="false">AA16/AA$19*Month!AB$36</f>
        <v>0</v>
      </c>
      <c r="AB39" s="15" t="n">
        <f aca="false">AB16/AB$19*Month!AC$36</f>
        <v>67.4664406779661</v>
      </c>
      <c r="AC39" s="15" t="n">
        <f aca="false">AC16/AC$19*Month!AD$36</f>
        <v>56.8344513457557</v>
      </c>
      <c r="AD39" s="15" t="n">
        <f aca="false">AD16/AD$19*Month!AE$36</f>
        <v>3925.20995732575</v>
      </c>
      <c r="AE39" s="15" t="n">
        <f aca="false">AE16/AE$19*Month!AF$36</f>
        <v>1077.14777108434</v>
      </c>
      <c r="AF39" s="15" t="n">
        <f aca="false">AF16/AF$19*Month!AG$36</f>
        <v>108.183169572108</v>
      </c>
      <c r="AG39" s="15" t="n">
        <f aca="false">AG16/AG$19*Month!AH$36</f>
        <v>10.4988372093023</v>
      </c>
      <c r="AH39" s="15" t="n">
        <f aca="false">AH16/AH$19*Month!AI$36</f>
        <v>3.37850637522769</v>
      </c>
      <c r="AI39" s="15" t="n">
        <f aca="false">AI16/AI$19*Month!AJ$36</f>
        <v>660.537065462754</v>
      </c>
      <c r="AJ39" s="15" t="n">
        <f aca="false">AJ16/AJ$19*Month!AK$36</f>
        <v>1860.48896387833</v>
      </c>
      <c r="AK39" s="15" t="n">
        <f aca="false">AK16/AK$19*Month!AL$36</f>
        <v>2070.58336930456</v>
      </c>
    </row>
    <row r="40" customFormat="false" ht="13.8" hidden="false" customHeight="false" outlineLevel="0" collapsed="false">
      <c r="A40" s="11" t="s">
        <v>81</v>
      </c>
      <c r="B40" s="15" t="n">
        <f aca="false">B17/B$19*Month!C$36</f>
        <v>0</v>
      </c>
      <c r="C40" s="15" t="n">
        <f aca="false">C17/C$19*Month!D$36</f>
        <v>0</v>
      </c>
      <c r="D40" s="15" t="n">
        <f aca="false">D17/D$19*Month!E$36</f>
        <v>0</v>
      </c>
      <c r="E40" s="15" t="n">
        <f aca="false">E17/E$19*Month!F$36</f>
        <v>0</v>
      </c>
      <c r="F40" s="15" t="n">
        <f aca="false">F17/F$19*Month!G$36</f>
        <v>0</v>
      </c>
      <c r="G40" s="15" t="n">
        <f aca="false">G17/G$19*Month!H$36</f>
        <v>0</v>
      </c>
      <c r="H40" s="15" t="n">
        <f aca="false">H17/H$19*Month!I$36</f>
        <v>0</v>
      </c>
      <c r="I40" s="15" t="n">
        <f aca="false">I17/I$19*Month!J$36</f>
        <v>0</v>
      </c>
      <c r="J40" s="15" t="n">
        <f aca="false">J17/J$19*Month!K$36</f>
        <v>0</v>
      </c>
      <c r="K40" s="15" t="n">
        <f aca="false">K17/K$19*Month!L$36</f>
        <v>0</v>
      </c>
      <c r="L40" s="15" t="n">
        <f aca="false">L17/L$19*Month!M$36</f>
        <v>0</v>
      </c>
      <c r="M40" s="15" t="n">
        <f aca="false">M17/M$19*Month!N$36</f>
        <v>0</v>
      </c>
      <c r="N40" s="15" t="n">
        <f aca="false">N17/N$19*Month!O$36</f>
        <v>0</v>
      </c>
      <c r="O40" s="15" t="n">
        <f aca="false">O17/O$19*Month!P$36</f>
        <v>0</v>
      </c>
      <c r="P40" s="15" t="n">
        <f aca="false">P17/P$19*Month!Q$36</f>
        <v>0</v>
      </c>
      <c r="Q40" s="15" t="n">
        <f aca="false">Q17/Q$19*Month!R$36</f>
        <v>0</v>
      </c>
      <c r="R40" s="15" t="n">
        <f aca="false">R17/R$19*Month!S$36</f>
        <v>0</v>
      </c>
      <c r="S40" s="15" t="n">
        <f aca="false">S17/S$19*Month!T$36</f>
        <v>0</v>
      </c>
      <c r="T40" s="15" t="n">
        <f aca="false">T17/T$19*Month!U$36</f>
        <v>0</v>
      </c>
      <c r="U40" s="15" t="n">
        <f aca="false">U17/U$19*Month!V$36</f>
        <v>0</v>
      </c>
      <c r="V40" s="15" t="n">
        <f aca="false">V17/V$19*Month!W$36</f>
        <v>0</v>
      </c>
      <c r="W40" s="15" t="n">
        <f aca="false">W17/W$19*Month!X$36</f>
        <v>0</v>
      </c>
      <c r="X40" s="15" t="n">
        <f aca="false">X17/X$19*Month!Y$36</f>
        <v>0</v>
      </c>
      <c r="Y40" s="15" t="n">
        <f aca="false">Y17/Y$19*Month!Z$36</f>
        <v>0</v>
      </c>
      <c r="Z40" s="15" t="n">
        <f aca="false">Z17/Z$19*Month!AA$36</f>
        <v>0</v>
      </c>
      <c r="AA40" s="15" t="n">
        <f aca="false">AA17/AA$19*Month!AB$36</f>
        <v>0</v>
      </c>
      <c r="AB40" s="15" t="n">
        <f aca="false">AB17/AB$19*Month!AC$36</f>
        <v>0</v>
      </c>
      <c r="AC40" s="15" t="n">
        <f aca="false">AC17/AC$19*Month!AD$36</f>
        <v>0</v>
      </c>
      <c r="AD40" s="15" t="n">
        <f aca="false">AD17/AD$19*Month!AE$36</f>
        <v>0</v>
      </c>
      <c r="AE40" s="15" t="n">
        <f aca="false">AE17/AE$19*Month!AF$36</f>
        <v>0</v>
      </c>
      <c r="AF40" s="15" t="n">
        <f aca="false">AF17/AF$19*Month!AG$36</f>
        <v>0</v>
      </c>
      <c r="AG40" s="15" t="n">
        <f aca="false">AG17/AG$19*Month!AH$36</f>
        <v>0</v>
      </c>
      <c r="AH40" s="15" t="n">
        <f aca="false">AH17/AH$19*Month!AI$36</f>
        <v>0</v>
      </c>
      <c r="AI40" s="15" t="n">
        <f aca="false">AI17/AI$19*Month!AJ$36</f>
        <v>0</v>
      </c>
      <c r="AJ40" s="15" t="n">
        <f aca="false">AJ17/AJ$19*Month!AK$36</f>
        <v>0</v>
      </c>
      <c r="AK40" s="15" t="n">
        <f aca="false">AK17/AK$19*Month!AL$36</f>
        <v>0</v>
      </c>
    </row>
    <row r="41" customFormat="false" ht="13.8" hidden="false" customHeight="false" outlineLevel="0" collapsed="false">
      <c r="A41" s="11" t="s">
        <v>82</v>
      </c>
      <c r="B41" s="16" t="n">
        <f aca="false">SUM(B36:B40)</f>
        <v>0</v>
      </c>
      <c r="C41" s="16" t="n">
        <f aca="false">SUM(C36:C40)</f>
        <v>1362.62</v>
      </c>
      <c r="D41" s="16" t="n">
        <f aca="false">SUM(D36:D40)</f>
        <v>0</v>
      </c>
      <c r="E41" s="16" t="n">
        <f aca="false">SUM(E36:E40)</f>
        <v>0</v>
      </c>
      <c r="F41" s="16" t="n">
        <f aca="false">SUM(F36:F40)</f>
        <v>0</v>
      </c>
      <c r="G41" s="16" t="n">
        <f aca="false">SUM(G36:G40)</f>
        <v>0</v>
      </c>
      <c r="H41" s="16" t="n">
        <f aca="false">SUM(H36:H40)</f>
        <v>2608.2</v>
      </c>
      <c r="I41" s="16" t="n">
        <f aca="false">SUM(I36:I40)</f>
        <v>1197.02</v>
      </c>
      <c r="J41" s="16" t="n">
        <f aca="false">SUM(J36:J40)</f>
        <v>538.2</v>
      </c>
      <c r="K41" s="16" t="n">
        <f aca="false">SUM(K36:K40)</f>
        <v>10357.88</v>
      </c>
      <c r="L41" s="16" t="n">
        <f aca="false">SUM(L36:L40)</f>
        <v>5079.18</v>
      </c>
      <c r="M41" s="16" t="n">
        <f aca="false">SUM(M36:M40)</f>
        <v>3409.85</v>
      </c>
      <c r="N41" s="16" t="n">
        <f aca="false">SUM(N36:N40)</f>
        <v>3663.23</v>
      </c>
      <c r="O41" s="16" t="n">
        <f aca="false">SUM(O36:O40)</f>
        <v>185.48</v>
      </c>
      <c r="P41" s="16" t="n">
        <f aca="false">SUM(P36:P40)</f>
        <v>0</v>
      </c>
      <c r="Q41" s="16" t="n">
        <f aca="false">SUM(Q36:Q40)</f>
        <v>8207.49</v>
      </c>
      <c r="R41" s="16" t="n">
        <f aca="false">SUM(R36:R40)</f>
        <v>42007.18</v>
      </c>
      <c r="S41" s="16" t="n">
        <f aca="false">SUM(S36:S40)</f>
        <v>32430.86</v>
      </c>
      <c r="T41" s="16" t="n">
        <f aca="false">SUM(T36:T40)</f>
        <v>13169.08</v>
      </c>
      <c r="U41" s="16" t="n">
        <f aca="false">SUM(U36:U40)</f>
        <v>16800.51</v>
      </c>
      <c r="V41" s="16" t="n">
        <f aca="false">SUM(V36:V40)</f>
        <v>11675.62</v>
      </c>
      <c r="W41" s="16" t="n">
        <f aca="false">SUM(W36:W40)</f>
        <v>9288.07</v>
      </c>
      <c r="X41" s="16" t="n">
        <f aca="false">SUM(X36:X40)</f>
        <v>19572.5</v>
      </c>
      <c r="Y41" s="16" t="n">
        <f aca="false">SUM(Y36:Y40)</f>
        <v>19578.05</v>
      </c>
      <c r="Z41" s="16" t="n">
        <f aca="false">SUM(Z36:Z40)</f>
        <v>31635.06</v>
      </c>
      <c r="AA41" s="16" t="n">
        <f aca="false">SUM(AA36:AA40)</f>
        <v>2796.91</v>
      </c>
      <c r="AB41" s="16" t="n">
        <f aca="false">SUM(AB36:AB40)</f>
        <v>663.42</v>
      </c>
      <c r="AC41" s="16" t="n">
        <f aca="false">SUM(AC36:AC40)</f>
        <v>1715.69</v>
      </c>
      <c r="AD41" s="16" t="n">
        <f aca="false">SUM(AD36:AD40)</f>
        <v>34929.4</v>
      </c>
      <c r="AE41" s="16" t="n">
        <f aca="false">SUM(AE36:AE40)</f>
        <v>37643.48</v>
      </c>
      <c r="AF41" s="16" t="n">
        <f aca="false">SUM(AF36:AF40)</f>
        <v>9751.94</v>
      </c>
      <c r="AG41" s="16" t="n">
        <f aca="false">SUM(AG36:AG40)</f>
        <v>1173.77</v>
      </c>
      <c r="AH41" s="16" t="n">
        <f aca="false">SUM(AH36:AH40)</f>
        <v>231.85</v>
      </c>
      <c r="AI41" s="16" t="n">
        <f aca="false">SUM(AI36:AI40)</f>
        <v>20901.28</v>
      </c>
      <c r="AJ41" s="16" t="n">
        <f aca="false">SUM(AJ36:AJ40)</f>
        <v>26811.43</v>
      </c>
      <c r="AK41" s="16" t="n">
        <f aca="false">SUM(AK36:AK40)</f>
        <v>21859.07</v>
      </c>
    </row>
    <row r="42" customFormat="false" ht="13.8" hidden="false" customHeight="false" outlineLevel="0" collapsed="false">
      <c r="B42" s="16"/>
    </row>
    <row r="43" customFormat="false" ht="13.8" hidden="false" customHeight="false" outlineLevel="0" collapsed="false">
      <c r="A43" s="11" t="s">
        <v>83</v>
      </c>
      <c r="B43" s="15" t="n">
        <f aca="false">B5/B$11*Month!C$16</f>
        <v>540121.67</v>
      </c>
      <c r="C43" s="15" t="n">
        <f aca="false">C5/C$11*Month!D$16</f>
        <v>280273.77</v>
      </c>
      <c r="D43" s="15" t="n">
        <f aca="false">D5/D$11*Month!E$16</f>
        <v>55933.1515380175</v>
      </c>
      <c r="E43" s="15" t="n">
        <f aca="false">E5/E$11*Month!F$16</f>
        <v>148872.371143203</v>
      </c>
      <c r="F43" s="15" t="n">
        <f aca="false">F5/F$11*Month!G$16</f>
        <v>335940.677490024</v>
      </c>
      <c r="G43" s="15" t="n">
        <f aca="false">G5/G$11*Month!H$16</f>
        <v>257385.284229808</v>
      </c>
      <c r="H43" s="15" t="n">
        <f aca="false">H5/H$11*Month!I$16</f>
        <v>168884.617544792</v>
      </c>
      <c r="I43" s="15" t="n">
        <f aca="false">I5/I$11*Month!J$16</f>
        <v>135466.133198825</v>
      </c>
      <c r="J43" s="15" t="n">
        <f aca="false">J5/J$11*Month!K$16</f>
        <v>116167.096284443</v>
      </c>
      <c r="K43" s="15" t="n">
        <f aca="false">K5/K$11*Month!L$16</f>
        <v>766695.987509515</v>
      </c>
      <c r="L43" s="15" t="n">
        <f aca="false">L5/L$11*Month!M$16</f>
        <v>831930.2</v>
      </c>
      <c r="M43" s="15" t="n">
        <f aca="false">M5/M$11*Month!N$16</f>
        <v>910001.60084638</v>
      </c>
      <c r="N43" s="15" t="n">
        <f aca="false">N5/N$11*Month!O$16</f>
        <v>741659.300043877</v>
      </c>
      <c r="O43" s="15" t="n">
        <f aca="false">O5/O$11*Month!P$16</f>
        <v>375187.969090226</v>
      </c>
      <c r="P43" s="15" t="n">
        <f aca="false">P5/P$11*Month!Q$16</f>
        <v>208907.685218691</v>
      </c>
      <c r="Q43" s="15" t="n">
        <f aca="false">Q5/Q$11*Month!R$16</f>
        <v>709554.614876388</v>
      </c>
      <c r="R43" s="15" t="n">
        <f aca="false">R5/R$11*Month!S$16</f>
        <v>814441.557991722</v>
      </c>
      <c r="S43" s="15" t="n">
        <f aca="false">S5/S$11*Month!T$16</f>
        <v>365147.651839919</v>
      </c>
      <c r="T43" s="15" t="n">
        <f aca="false">T5/T$11*Month!U$16</f>
        <v>340761.907143974</v>
      </c>
      <c r="U43" s="15" t="n">
        <f aca="false">U5/U$11*Month!V$16</f>
        <v>222777.723134316</v>
      </c>
      <c r="V43" s="15" t="n">
        <f aca="false">V5/V$11*Month!W$16</f>
        <v>147069.315515131</v>
      </c>
      <c r="W43" s="15" t="n">
        <f aca="false">W5/W$11*Month!X$16</f>
        <v>484769.063578456</v>
      </c>
      <c r="X43" s="15" t="n">
        <f aca="false">X5/X$11*Month!Y$16</f>
        <v>777500.591619722</v>
      </c>
      <c r="Y43" s="15" t="n">
        <f aca="false">Y5/Y$11*Month!Z$16</f>
        <v>1047046.82355054</v>
      </c>
      <c r="Z43" s="15" t="n">
        <f aca="false">Z5/Z$11*Month!AA$16</f>
        <v>996087.754144828</v>
      </c>
      <c r="AA43" s="15" t="n">
        <f aca="false">AA5/AA$11*Month!AB$16</f>
        <v>595537.491245884</v>
      </c>
      <c r="AB43" s="15" t="n">
        <f aca="false">AB5/AB$11*Month!AC$16</f>
        <v>440880.959605147</v>
      </c>
      <c r="AC43" s="15" t="n">
        <f aca="false">AC5/AC$11*Month!AD$16</f>
        <v>458003.612911796</v>
      </c>
      <c r="AD43" s="15" t="n">
        <f aca="false">AD5/AD$11*Month!AE$16</f>
        <v>590773.919033531</v>
      </c>
      <c r="AE43" s="15" t="n">
        <f aca="false">AE5/AE$11*Month!AF$16</f>
        <v>646143.204161793</v>
      </c>
      <c r="AF43" s="15" t="n">
        <f aca="false">AF5/AF$11*Month!AG$16</f>
        <v>348325.258796917</v>
      </c>
      <c r="AG43" s="15" t="n">
        <f aca="false">AG5/AG$11*Month!AH$16</f>
        <v>396221.560995018</v>
      </c>
      <c r="AH43" s="15" t="n">
        <f aca="false">AH5/AH$11*Month!AI$16</f>
        <v>298875.950684526</v>
      </c>
      <c r="AI43" s="15" t="n">
        <f aca="false">AI5/AI$11*Month!AJ$16</f>
        <v>956035.981923918</v>
      </c>
      <c r="AJ43" s="15" t="n">
        <f aca="false">AJ5/AJ$11*Month!AK$16</f>
        <v>1520202.93113727</v>
      </c>
      <c r="AK43" s="15" t="n">
        <f aca="false">AK5/AK$11*Month!AL$16</f>
        <v>619909.254179929</v>
      </c>
    </row>
    <row r="44" customFormat="false" ht="13.8" hidden="false" customHeight="false" outlineLevel="0" collapsed="false">
      <c r="A44" s="11" t="s">
        <v>84</v>
      </c>
      <c r="B44" s="15" t="n">
        <f aca="false">B6/B$11*Month!C$16</f>
        <v>0</v>
      </c>
      <c r="C44" s="15" t="n">
        <f aca="false">C6/C$11*Month!D$16</f>
        <v>0</v>
      </c>
      <c r="D44" s="15" t="n">
        <f aca="false">D6/D$11*Month!E$16</f>
        <v>0</v>
      </c>
      <c r="E44" s="15" t="n">
        <f aca="false">E6/E$11*Month!F$16</f>
        <v>0</v>
      </c>
      <c r="F44" s="15" t="n">
        <f aca="false">F6/F$11*Month!G$16</f>
        <v>0</v>
      </c>
      <c r="G44" s="15" t="n">
        <f aca="false">G6/G$11*Month!H$16</f>
        <v>0</v>
      </c>
      <c r="H44" s="15" t="n">
        <f aca="false">H6/H$11*Month!I$16</f>
        <v>0</v>
      </c>
      <c r="I44" s="15" t="n">
        <f aca="false">I6/I$11*Month!J$16</f>
        <v>0</v>
      </c>
      <c r="J44" s="15" t="n">
        <f aca="false">J6/J$11*Month!K$16</f>
        <v>0</v>
      </c>
      <c r="K44" s="15" t="n">
        <f aca="false">K6/K$11*Month!L$16</f>
        <v>0</v>
      </c>
      <c r="L44" s="15" t="n">
        <f aca="false">L6/L$11*Month!M$16</f>
        <v>0</v>
      </c>
      <c r="M44" s="15" t="n">
        <f aca="false">M6/M$11*Month!N$16</f>
        <v>0</v>
      </c>
      <c r="N44" s="15" t="n">
        <f aca="false">N6/N$11*Month!O$16</f>
        <v>0</v>
      </c>
      <c r="O44" s="15" t="n">
        <f aca="false">O6/O$11*Month!P$16</f>
        <v>0</v>
      </c>
      <c r="P44" s="15" t="n">
        <f aca="false">P6/P$11*Month!Q$16</f>
        <v>0</v>
      </c>
      <c r="Q44" s="15" t="n">
        <f aca="false">Q6/Q$11*Month!R$16</f>
        <v>0</v>
      </c>
      <c r="R44" s="15" t="n">
        <f aca="false">R6/R$11*Month!S$16</f>
        <v>0</v>
      </c>
      <c r="S44" s="15" t="n">
        <f aca="false">S6/S$11*Month!T$16</f>
        <v>0</v>
      </c>
      <c r="T44" s="15" t="n">
        <f aca="false">T6/T$11*Month!U$16</f>
        <v>0</v>
      </c>
      <c r="U44" s="15" t="n">
        <f aca="false">U6/U$11*Month!V$16</f>
        <v>0</v>
      </c>
      <c r="V44" s="15" t="n">
        <f aca="false">V6/V$11*Month!W$16</f>
        <v>0</v>
      </c>
      <c r="W44" s="15" t="n">
        <f aca="false">W6/W$11*Month!X$16</f>
        <v>0</v>
      </c>
      <c r="X44" s="15" t="n">
        <f aca="false">X6/X$11*Month!Y$16</f>
        <v>0</v>
      </c>
      <c r="Y44" s="15" t="n">
        <f aca="false">Y6/Y$11*Month!Z$16</f>
        <v>0</v>
      </c>
      <c r="Z44" s="15" t="n">
        <f aca="false">Z6/Z$11*Month!AA$16</f>
        <v>0</v>
      </c>
      <c r="AA44" s="15" t="n">
        <f aca="false">AA6/AA$11*Month!AB$16</f>
        <v>0</v>
      </c>
      <c r="AB44" s="15" t="n">
        <f aca="false">AB6/AB$11*Month!AC$16</f>
        <v>0</v>
      </c>
      <c r="AC44" s="15" t="n">
        <f aca="false">AC6/AC$11*Month!AD$16</f>
        <v>0</v>
      </c>
      <c r="AD44" s="15" t="n">
        <f aca="false">AD6/AD$11*Month!AE$16</f>
        <v>0</v>
      </c>
      <c r="AE44" s="15" t="n">
        <f aca="false">AE6/AE$11*Month!AF$16</f>
        <v>0</v>
      </c>
      <c r="AF44" s="15" t="n">
        <f aca="false">AF6/AF$11*Month!AG$16</f>
        <v>0</v>
      </c>
      <c r="AG44" s="15" t="n">
        <f aca="false">AG6/AG$11*Month!AH$16</f>
        <v>0</v>
      </c>
      <c r="AH44" s="15" t="n">
        <f aca="false">AH6/AH$11*Month!AI$16</f>
        <v>0</v>
      </c>
      <c r="AI44" s="15" t="n">
        <f aca="false">AI6/AI$11*Month!AJ$16</f>
        <v>0</v>
      </c>
      <c r="AJ44" s="15" t="n">
        <f aca="false">AJ6/AJ$11*Month!AK$16</f>
        <v>0</v>
      </c>
      <c r="AK44" s="15" t="n">
        <f aca="false">AK6/AK$11*Month!AL$16</f>
        <v>0</v>
      </c>
    </row>
    <row r="45" customFormat="false" ht="13.8" hidden="false" customHeight="false" outlineLevel="0" collapsed="false">
      <c r="A45" s="11" t="s">
        <v>85</v>
      </c>
      <c r="B45" s="15" t="n">
        <f aca="false">B7/B$11*Month!C$16</f>
        <v>0</v>
      </c>
      <c r="C45" s="15" t="n">
        <f aca="false">C7/C$11*Month!D$16</f>
        <v>0</v>
      </c>
      <c r="D45" s="15" t="n">
        <f aca="false">D7/D$11*Month!E$16</f>
        <v>81443.1584619825</v>
      </c>
      <c r="E45" s="15" t="n">
        <f aca="false">E7/E$11*Month!F$16</f>
        <v>102168.828856797</v>
      </c>
      <c r="F45" s="15" t="n">
        <f aca="false">F7/F$11*Month!G$16</f>
        <v>181915.662509976</v>
      </c>
      <c r="G45" s="15" t="n">
        <f aca="false">G7/G$11*Month!H$16</f>
        <v>184421.555770192</v>
      </c>
      <c r="H45" s="15" t="n">
        <f aca="false">H7/H$11*Month!I$16</f>
        <v>122773.482455209</v>
      </c>
      <c r="I45" s="15" t="n">
        <f aca="false">I7/I$11*Month!J$16</f>
        <v>101167.306801175</v>
      </c>
      <c r="J45" s="15" t="n">
        <f aca="false">J7/J$11*Month!K$16</f>
        <v>6798.47371555687</v>
      </c>
      <c r="K45" s="15" t="n">
        <f aca="false">K7/K$11*Month!L$16</f>
        <v>5899.52249048514</v>
      </c>
      <c r="L45" s="15" t="n">
        <f aca="false">L7/L$11*Month!M$16</f>
        <v>0</v>
      </c>
      <c r="M45" s="15" t="n">
        <f aca="false">M7/M$11*Month!N$16</f>
        <v>25855.1691536196</v>
      </c>
      <c r="N45" s="15" t="n">
        <f aca="false">N7/N$11*Month!O$16</f>
        <v>7396.55995612318</v>
      </c>
      <c r="O45" s="15" t="n">
        <f aca="false">O7/O$11*Month!P$16</f>
        <v>192336.390909774</v>
      </c>
      <c r="P45" s="15" t="n">
        <f aca="false">P7/P$11*Month!Q$16</f>
        <v>447236.564781309</v>
      </c>
      <c r="Q45" s="15" t="n">
        <f aca="false">Q7/Q$11*Month!R$16</f>
        <v>200559.365123612</v>
      </c>
      <c r="R45" s="15" t="n">
        <f aca="false">R7/R$11*Month!S$16</f>
        <v>159058.322008278</v>
      </c>
      <c r="S45" s="15" t="n">
        <f aca="false">S7/S$11*Month!T$16</f>
        <v>169534.658160081</v>
      </c>
      <c r="T45" s="15" t="n">
        <f aca="false">T7/T$11*Month!U$16</f>
        <v>117994.392856026</v>
      </c>
      <c r="U45" s="15" t="n">
        <f aca="false">U7/U$11*Month!V$16</f>
        <v>269712.94486639</v>
      </c>
      <c r="V45" s="15" t="n">
        <f aca="false">V7/V$11*Month!W$16</f>
        <v>275221.254157093</v>
      </c>
      <c r="W45" s="15" t="n">
        <f aca="false">W7/W$11*Month!X$16</f>
        <v>82133.0876661617</v>
      </c>
      <c r="X45" s="15" t="n">
        <f aca="false">X7/X$11*Month!Y$16</f>
        <v>127092.248910233</v>
      </c>
      <c r="Y45" s="15" t="n">
        <f aca="false">Y7/Y$11*Month!Z$16</f>
        <v>129590.195728821</v>
      </c>
      <c r="Z45" s="15" t="n">
        <f aca="false">Z7/Z$11*Month!AA$16</f>
        <v>346879.334416556</v>
      </c>
      <c r="AA45" s="15" t="n">
        <f aca="false">AA7/AA$11*Month!AB$16</f>
        <v>536188.988754116</v>
      </c>
      <c r="AB45" s="15" t="n">
        <f aca="false">AB7/AB$11*Month!AC$16</f>
        <v>476850.381270442</v>
      </c>
      <c r="AC45" s="15" t="n">
        <f aca="false">AC7/AC$11*Month!AD$16</f>
        <v>536968.066485004</v>
      </c>
      <c r="AD45" s="15" t="n">
        <f aca="false">AD7/AD$11*Month!AE$16</f>
        <v>382031.07731245</v>
      </c>
      <c r="AE45" s="15" t="n">
        <f aca="false">AE7/AE$11*Month!AF$16</f>
        <v>564916.253067949</v>
      </c>
      <c r="AF45" s="15" t="n">
        <f aca="false">AF7/AF$11*Month!AG$16</f>
        <v>420724.619602643</v>
      </c>
      <c r="AG45" s="15" t="n">
        <f aca="false">AG7/AG$11*Month!AH$16</f>
        <v>577366.113676004</v>
      </c>
      <c r="AH45" s="15" t="n">
        <f aca="false">AH7/AH$11*Month!AI$16</f>
        <v>555008.017689983</v>
      </c>
      <c r="AI45" s="15" t="n">
        <f aca="false">AI7/AI$11*Month!AJ$16</f>
        <v>373921.537655622</v>
      </c>
      <c r="AJ45" s="15" t="n">
        <f aca="false">AJ7/AJ$11*Month!AK$16</f>
        <v>215135.339266391</v>
      </c>
      <c r="AK45" s="15" t="n">
        <f aca="false">AK7/AK$11*Month!AL$16</f>
        <v>126686.479306883</v>
      </c>
    </row>
    <row r="46" customFormat="false" ht="13.8" hidden="false" customHeight="false" outlineLevel="0" collapsed="false">
      <c r="A46" s="11" t="s">
        <v>86</v>
      </c>
      <c r="B46" s="15" t="n">
        <f aca="false">B8/B$11*Month!C$16</f>
        <v>0</v>
      </c>
      <c r="C46" s="15" t="n">
        <f aca="false">C8/C$11*Month!D$16</f>
        <v>0</v>
      </c>
      <c r="D46" s="15" t="n">
        <f aca="false">D8/D$11*Month!E$16</f>
        <v>0</v>
      </c>
      <c r="E46" s="15" t="n">
        <f aca="false">E8/E$11*Month!F$16</f>
        <v>0</v>
      </c>
      <c r="F46" s="15" t="n">
        <f aca="false">F8/F$11*Month!G$16</f>
        <v>0</v>
      </c>
      <c r="G46" s="15" t="n">
        <f aca="false">G8/G$11*Month!H$16</f>
        <v>0</v>
      </c>
      <c r="H46" s="15" t="n">
        <f aca="false">H8/H$11*Month!I$16</f>
        <v>0</v>
      </c>
      <c r="I46" s="15" t="n">
        <f aca="false">I8/I$11*Month!J$16</f>
        <v>0</v>
      </c>
      <c r="J46" s="15" t="n">
        <f aca="false">J8/J$11*Month!K$16</f>
        <v>0</v>
      </c>
      <c r="K46" s="15" t="n">
        <f aca="false">K8/K$11*Month!L$16</f>
        <v>0</v>
      </c>
      <c r="L46" s="15" t="n">
        <f aca="false">L8/L$11*Month!M$16</f>
        <v>0</v>
      </c>
      <c r="M46" s="15" t="n">
        <f aca="false">M8/M$11*Month!N$16</f>
        <v>0</v>
      </c>
      <c r="N46" s="15" t="n">
        <f aca="false">N8/N$11*Month!O$16</f>
        <v>0</v>
      </c>
      <c r="O46" s="15" t="n">
        <f aca="false">O8/O$11*Month!P$16</f>
        <v>0</v>
      </c>
      <c r="P46" s="15" t="n">
        <f aca="false">P8/P$11*Month!Q$16</f>
        <v>0</v>
      </c>
      <c r="Q46" s="15" t="n">
        <f aca="false">Q8/Q$11*Month!R$16</f>
        <v>0</v>
      </c>
      <c r="R46" s="15" t="n">
        <f aca="false">R8/R$11*Month!S$16</f>
        <v>0</v>
      </c>
      <c r="S46" s="15" t="n">
        <f aca="false">S8/S$11*Month!T$16</f>
        <v>0</v>
      </c>
      <c r="T46" s="15" t="n">
        <f aca="false">T8/T$11*Month!U$16</f>
        <v>0</v>
      </c>
      <c r="U46" s="15" t="n">
        <f aca="false">U8/U$11*Month!V$16</f>
        <v>16087.1119992943</v>
      </c>
      <c r="V46" s="15" t="n">
        <f aca="false">V8/V$11*Month!W$16</f>
        <v>23416.340327776</v>
      </c>
      <c r="W46" s="15" t="n">
        <f aca="false">W8/W$11*Month!X$16</f>
        <v>10178.7287553828</v>
      </c>
      <c r="X46" s="15" t="n">
        <f aca="false">X8/X$11*Month!Y$16</f>
        <v>7289.48947004489</v>
      </c>
      <c r="Y46" s="15" t="n">
        <f aca="false">Y8/Y$11*Month!Z$16</f>
        <v>3716.38072064298</v>
      </c>
      <c r="Z46" s="15" t="n">
        <f aca="false">Z8/Z$11*Month!AA$16</f>
        <v>2735.64143861637</v>
      </c>
      <c r="AA46" s="15" t="n">
        <f aca="false">AA8/AA$11*Month!AB$16</f>
        <v>0</v>
      </c>
      <c r="AB46" s="15" t="n">
        <f aca="false">AB8/AB$11*Month!AC$16</f>
        <v>10780.5291244106</v>
      </c>
      <c r="AC46" s="15" t="n">
        <f aca="false">AC8/AC$11*Month!AD$16</f>
        <v>4762.38060320008</v>
      </c>
      <c r="AD46" s="15" t="n">
        <f aca="false">AD8/AD$11*Month!AE$16</f>
        <v>18154.5536540187</v>
      </c>
      <c r="AE46" s="15" t="n">
        <f aca="false">AE8/AE$11*Month!AF$16</f>
        <v>11276.792770258</v>
      </c>
      <c r="AF46" s="15" t="n">
        <f aca="false">AF8/AF$11*Month!AG$16</f>
        <v>5569.18160044041</v>
      </c>
      <c r="AG46" s="15" t="n">
        <f aca="false">AG8/AG$11*Month!AH$16</f>
        <v>4945.84532897716</v>
      </c>
      <c r="AH46" s="15" t="n">
        <f aca="false">AH8/AH$11*Month!AI$16</f>
        <v>7279.89162549083</v>
      </c>
      <c r="AI46" s="15" t="n">
        <f aca="false">AI8/AI$11*Month!AJ$16</f>
        <v>11650.9004204593</v>
      </c>
      <c r="AJ46" s="15" t="n">
        <f aca="false">AJ8/AJ$11*Month!AK$16</f>
        <v>20839.2995963364</v>
      </c>
      <c r="AK46" s="15" t="n">
        <f aca="false">AK8/AK$11*Month!AL$16</f>
        <v>13999.0165131875</v>
      </c>
    </row>
    <row r="47" customFormat="false" ht="13.8" hidden="false" customHeight="false" outlineLevel="0" collapsed="false">
      <c r="A47" s="11" t="s">
        <v>87</v>
      </c>
      <c r="B47" s="15" t="n">
        <f aca="false">B9/B$11*Month!C$16</f>
        <v>0</v>
      </c>
      <c r="C47" s="15" t="n">
        <f aca="false">C9/C$11*Month!D$16</f>
        <v>0</v>
      </c>
      <c r="D47" s="15" t="n">
        <f aca="false">D9/D$11*Month!E$16</f>
        <v>0</v>
      </c>
      <c r="E47" s="15" t="n">
        <f aca="false">E9/E$11*Month!F$16</f>
        <v>0</v>
      </c>
      <c r="F47" s="15" t="n">
        <f aca="false">F9/F$11*Month!G$16</f>
        <v>0</v>
      </c>
      <c r="G47" s="15" t="n">
        <f aca="false">G9/G$11*Month!H$16</f>
        <v>0</v>
      </c>
      <c r="H47" s="15" t="n">
        <f aca="false">H9/H$11*Month!I$16</f>
        <v>0</v>
      </c>
      <c r="I47" s="15" t="n">
        <f aca="false">I9/I$11*Month!J$16</f>
        <v>0</v>
      </c>
      <c r="J47" s="15" t="n">
        <f aca="false">J9/J$11*Month!K$16</f>
        <v>0</v>
      </c>
      <c r="K47" s="15" t="n">
        <f aca="false">K9/K$11*Month!L$16</f>
        <v>0</v>
      </c>
      <c r="L47" s="15" t="n">
        <f aca="false">L9/L$11*Month!M$16</f>
        <v>0</v>
      </c>
      <c r="M47" s="15" t="n">
        <f aca="false">M9/M$11*Month!N$16</f>
        <v>0</v>
      </c>
      <c r="N47" s="15" t="n">
        <f aca="false">N9/N$11*Month!O$16</f>
        <v>0</v>
      </c>
      <c r="O47" s="15" t="n">
        <f aca="false">O9/O$11*Month!P$16</f>
        <v>0</v>
      </c>
      <c r="P47" s="15" t="n">
        <f aca="false">P9/P$11*Month!Q$16</f>
        <v>0</v>
      </c>
      <c r="Q47" s="15" t="n">
        <f aca="false">Q9/Q$11*Month!R$16</f>
        <v>0</v>
      </c>
      <c r="R47" s="15" t="n">
        <f aca="false">R9/R$11*Month!S$16</f>
        <v>0</v>
      </c>
      <c r="S47" s="15" t="n">
        <f aca="false">S9/S$11*Month!T$16</f>
        <v>0</v>
      </c>
      <c r="T47" s="15" t="n">
        <f aca="false">T9/T$11*Month!U$16</f>
        <v>0</v>
      </c>
      <c r="U47" s="15" t="n">
        <f aca="false">U9/U$11*Month!V$16</f>
        <v>0</v>
      </c>
      <c r="V47" s="15" t="n">
        <f aca="false">V9/V$11*Month!W$16</f>
        <v>0</v>
      </c>
      <c r="W47" s="15" t="n">
        <f aca="false">W9/W$11*Month!X$16</f>
        <v>0</v>
      </c>
      <c r="X47" s="15" t="n">
        <f aca="false">X9/X$11*Month!Y$16</f>
        <v>0</v>
      </c>
      <c r="Y47" s="15" t="n">
        <f aca="false">Y9/Y$11*Month!Z$16</f>
        <v>0</v>
      </c>
      <c r="Z47" s="15" t="n">
        <f aca="false">Z9/Z$11*Month!AA$16</f>
        <v>0</v>
      </c>
      <c r="AA47" s="15" t="n">
        <f aca="false">AA9/AA$11*Month!AB$16</f>
        <v>0</v>
      </c>
      <c r="AB47" s="15" t="n">
        <f aca="false">AB9/AB$11*Month!AC$16</f>
        <v>0</v>
      </c>
      <c r="AC47" s="15" t="n">
        <f aca="false">AC9/AC$11*Month!AD$16</f>
        <v>0</v>
      </c>
      <c r="AD47" s="15" t="n">
        <f aca="false">AD9/AD$11*Month!AE$16</f>
        <v>0</v>
      </c>
      <c r="AE47" s="15" t="n">
        <f aca="false">AE9/AE$11*Month!AF$16</f>
        <v>0</v>
      </c>
      <c r="AF47" s="15" t="n">
        <f aca="false">AF9/AF$11*Month!AG$16</f>
        <v>0</v>
      </c>
      <c r="AG47" s="15" t="n">
        <f aca="false">AG9/AG$11*Month!AH$16</f>
        <v>0</v>
      </c>
      <c r="AH47" s="15" t="n">
        <f aca="false">AH9/AH$11*Month!AI$16</f>
        <v>0</v>
      </c>
      <c r="AI47" s="15" t="n">
        <f aca="false">AI9/AI$11*Month!AJ$16</f>
        <v>0</v>
      </c>
      <c r="AJ47" s="15" t="n">
        <f aca="false">AJ9/AJ$11*Month!AK$16</f>
        <v>0</v>
      </c>
      <c r="AK47" s="15" t="n">
        <f aca="false">AK9/AK$11*Month!AL$16</f>
        <v>0</v>
      </c>
    </row>
    <row r="48" customFormat="false" ht="13.8" hidden="false" customHeight="false" outlineLevel="0" collapsed="false">
      <c r="A48" s="11" t="s">
        <v>88</v>
      </c>
      <c r="B48" s="15" t="n">
        <f aca="false">SUM(B43:B47)</f>
        <v>540121.67</v>
      </c>
      <c r="C48" s="15" t="n">
        <f aca="false">SUM(C43:C47)</f>
        <v>280273.77</v>
      </c>
      <c r="D48" s="15" t="n">
        <f aca="false">SUM(D43:D47)</f>
        <v>137376.31</v>
      </c>
      <c r="E48" s="15" t="n">
        <f aca="false">SUM(E43:E47)</f>
        <v>251041.2</v>
      </c>
      <c r="F48" s="15" t="n">
        <f aca="false">SUM(F43:F47)</f>
        <v>517856.34</v>
      </c>
      <c r="G48" s="15" t="n">
        <f aca="false">SUM(G43:G47)</f>
        <v>441806.84</v>
      </c>
      <c r="H48" s="15" t="n">
        <f aca="false">SUM(H43:H47)</f>
        <v>291658.1</v>
      </c>
      <c r="I48" s="15" t="n">
        <f aca="false">SUM(I43:I47)</f>
        <v>236633.44</v>
      </c>
      <c r="J48" s="15" t="n">
        <f aca="false">SUM(J43:J47)</f>
        <v>122965.57</v>
      </c>
      <c r="K48" s="15" t="n">
        <f aca="false">SUM(K43:K47)</f>
        <v>772595.51</v>
      </c>
      <c r="L48" s="15" t="n">
        <f aca="false">SUM(L43:L47)</f>
        <v>831930.2</v>
      </c>
      <c r="M48" s="15" t="n">
        <f aca="false">SUM(M43:M47)</f>
        <v>935856.77</v>
      </c>
      <c r="N48" s="15" t="n">
        <f aca="false">SUM(N43:N47)</f>
        <v>749055.86</v>
      </c>
      <c r="O48" s="15" t="n">
        <f aca="false">SUM(O43:O47)</f>
        <v>567524.36</v>
      </c>
      <c r="P48" s="15" t="n">
        <f aca="false">SUM(P43:P47)</f>
        <v>656144.25</v>
      </c>
      <c r="Q48" s="15" t="n">
        <f aca="false">SUM(Q43:Q47)</f>
        <v>910113.98</v>
      </c>
      <c r="R48" s="15" t="n">
        <f aca="false">SUM(R43:R47)</f>
        <v>973499.88</v>
      </c>
      <c r="S48" s="15" t="n">
        <f aca="false">SUM(S43:S47)</f>
        <v>534682.31</v>
      </c>
      <c r="T48" s="15" t="n">
        <f aca="false">SUM(T43:T47)</f>
        <v>458756.3</v>
      </c>
      <c r="U48" s="15" t="n">
        <f aca="false">SUM(U43:U47)</f>
        <v>508577.78</v>
      </c>
      <c r="V48" s="15" t="n">
        <f aca="false">SUM(V43:V47)</f>
        <v>445706.91</v>
      </c>
      <c r="W48" s="15" t="n">
        <f aca="false">SUM(W43:W47)</f>
        <v>577080.88</v>
      </c>
      <c r="X48" s="15" t="n">
        <f aca="false">SUM(X43:X47)</f>
        <v>911882.33</v>
      </c>
      <c r="Y48" s="15" t="n">
        <f aca="false">SUM(Y43:Y47)</f>
        <v>1180353.4</v>
      </c>
      <c r="Z48" s="15" t="n">
        <f aca="false">SUM(Z43:Z47)</f>
        <v>1345702.73</v>
      </c>
      <c r="AA48" s="15" t="n">
        <f aca="false">SUM(AA43:AA47)</f>
        <v>1131726.48</v>
      </c>
      <c r="AB48" s="15" t="n">
        <f aca="false">SUM(AB43:AB47)</f>
        <v>928511.87</v>
      </c>
      <c r="AC48" s="15" t="n">
        <f aca="false">SUM(AC43:AC47)</f>
        <v>999734.06</v>
      </c>
      <c r="AD48" s="15" t="n">
        <f aca="false">SUM(AD43:AD47)</f>
        <v>990959.55</v>
      </c>
      <c r="AE48" s="15" t="n">
        <f aca="false">SUM(AE43:AE47)</f>
        <v>1222336.25</v>
      </c>
      <c r="AF48" s="15" t="n">
        <f aca="false">SUM(AF43:AF47)</f>
        <v>774619.06</v>
      </c>
      <c r="AG48" s="15" t="n">
        <f aca="false">SUM(AG43:AG47)</f>
        <v>978533.52</v>
      </c>
      <c r="AH48" s="15" t="n">
        <f aca="false">SUM(AH43:AH47)</f>
        <v>861163.86</v>
      </c>
      <c r="AI48" s="15" t="n">
        <f aca="false">SUM(AI43:AI47)</f>
        <v>1341608.42</v>
      </c>
      <c r="AJ48" s="15" t="n">
        <f aca="false">SUM(AJ43:AJ47)</f>
        <v>1756177.57</v>
      </c>
      <c r="AK48" s="15" t="n">
        <f aca="false">SUM(AK43:AK47)</f>
        <v>760594.75</v>
      </c>
    </row>
    <row r="49" customFormat="false" ht="13.8" hidden="false" customHeight="false" outlineLevel="0" collapsed="false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 customFormat="false" ht="13.8" hidden="false" customHeight="false" outlineLevel="0" collapsed="false">
      <c r="A50" s="11" t="s">
        <v>89</v>
      </c>
      <c r="B50" s="15" t="n">
        <f aca="false">B5/B$11*Month!C$17</f>
        <v>21444.27</v>
      </c>
      <c r="C50" s="15" t="n">
        <f aca="false">C5/C$11*Month!D$17</f>
        <v>11611.02</v>
      </c>
      <c r="D50" s="15" t="n">
        <f aca="false">D5/D$11*Month!E$17</f>
        <v>1885.93184606645</v>
      </c>
      <c r="E50" s="15" t="n">
        <f aca="false">E5/E$11*Month!F$17</f>
        <v>5731.54703111074</v>
      </c>
      <c r="F50" s="15" t="n">
        <f aca="false">F5/F$11*Month!G$17</f>
        <v>14815.3571512599</v>
      </c>
      <c r="G50" s="15" t="n">
        <f aca="false">G5/G$11*Month!H$17</f>
        <v>9791.92531037577</v>
      </c>
      <c r="H50" s="15" t="n">
        <f aca="false">H5/H$11*Month!I$17</f>
        <v>4734.90907402293</v>
      </c>
      <c r="I50" s="15" t="n">
        <f aca="false">I5/I$11*Month!J$17</f>
        <v>4598.6714641268</v>
      </c>
      <c r="J50" s="15" t="n">
        <f aca="false">J5/J$11*Month!K$17</f>
        <v>13035.1414183071</v>
      </c>
      <c r="K50" s="15" t="n">
        <f aca="false">K5/K$11*Month!L$17</f>
        <v>12148.0241725683</v>
      </c>
      <c r="L50" s="15" t="n">
        <f aca="false">L5/L$11*Month!M$17</f>
        <v>22091.99</v>
      </c>
      <c r="M50" s="15" t="n">
        <f aca="false">M5/M$11*Month!N$17</f>
        <v>30037.5659533302</v>
      </c>
      <c r="N50" s="15" t="n">
        <f aca="false">N5/N$11*Month!O$17</f>
        <v>21055.9789559007</v>
      </c>
      <c r="O50" s="15" t="n">
        <f aca="false">O5/O$11*Month!P$17</f>
        <v>15095.4415957883</v>
      </c>
      <c r="P50" s="15" t="n">
        <f aca="false">P5/P$11*Month!Q$17</f>
        <v>5501.40596811412</v>
      </c>
      <c r="Q50" s="15" t="n">
        <f aca="false">Q5/Q$11*Month!R$17</f>
        <v>14053.6277726194</v>
      </c>
      <c r="R50" s="15" t="n">
        <f aca="false">R5/R$11*Month!S$17</f>
        <v>24666.7564914331</v>
      </c>
      <c r="S50" s="15" t="n">
        <f aca="false">S5/S$11*Month!T$17</f>
        <v>10445.3371318159</v>
      </c>
      <c r="T50" s="15" t="n">
        <f aca="false">T5/T$11*Month!U$17</f>
        <v>10398.5586973893</v>
      </c>
      <c r="U50" s="15" t="n">
        <f aca="false">U5/U$11*Month!V$17</f>
        <v>8941.55660281893</v>
      </c>
      <c r="V50" s="15" t="n">
        <f aca="false">V5/V$11*Month!W$17</f>
        <v>5352.72863827571</v>
      </c>
      <c r="W50" s="15" t="n">
        <f aca="false">W5/W$11*Month!X$17</f>
        <v>25427.0680142033</v>
      </c>
      <c r="X50" s="15" t="n">
        <f aca="false">X5/X$11*Month!Y$17</f>
        <v>18809.5864863244</v>
      </c>
      <c r="Y50" s="15" t="n">
        <f aca="false">Y5/Y$11*Month!Z$17</f>
        <v>28508.1993193714</v>
      </c>
      <c r="Z50" s="15" t="n">
        <f aca="false">Z5/Z$11*Month!AA$17</f>
        <v>19559.7573791628</v>
      </c>
      <c r="AA50" s="15" t="n">
        <f aca="false">AA5/AA$11*Month!AB$17</f>
        <v>13165.7644936005</v>
      </c>
      <c r="AB50" s="15" t="n">
        <f aca="false">AB5/AB$11*Month!AC$17</f>
        <v>13307.1984294349</v>
      </c>
      <c r="AC50" s="15" t="n">
        <f aca="false">AC5/AC$11*Month!AD$17</f>
        <v>15014.1452677508</v>
      </c>
      <c r="AD50" s="15" t="n">
        <f aca="false">AD5/AD$11*Month!AE$17</f>
        <v>18428.0101152923</v>
      </c>
      <c r="AE50" s="15" t="n">
        <f aca="false">AE5/AE$11*Month!AF$17</f>
        <v>21467.6682015638</v>
      </c>
      <c r="AF50" s="15" t="n">
        <f aca="false">AF5/AF$11*Month!AG$17</f>
        <v>1305.49058699796</v>
      </c>
      <c r="AG50" s="15" t="n">
        <f aca="false">AG5/AG$11*Month!AH$17</f>
        <v>5489.81901403895</v>
      </c>
      <c r="AH50" s="15" t="n">
        <f aca="false">AH5/AH$11*Month!AI$17</f>
        <v>2109.72171463352</v>
      </c>
      <c r="AI50" s="15" t="n">
        <f aca="false">AI5/AI$11*Month!AJ$17</f>
        <v>23696.0610744232</v>
      </c>
      <c r="AJ50" s="15" t="n">
        <f aca="false">AJ5/AJ$11*Month!AK$17</f>
        <v>11732.1311525836</v>
      </c>
      <c r="AK50" s="15" t="n">
        <f aca="false">AK5/AK$11*Month!AL$17</f>
        <v>24059.6136100312</v>
      </c>
    </row>
    <row r="51" customFormat="false" ht="13.8" hidden="false" customHeight="false" outlineLevel="0" collapsed="false">
      <c r="A51" s="11" t="s">
        <v>90</v>
      </c>
      <c r="B51" s="15" t="n">
        <f aca="false">B6/B$11*Month!C$17</f>
        <v>0</v>
      </c>
      <c r="C51" s="15" t="n">
        <f aca="false">C6/C$11*Month!D$17</f>
        <v>0</v>
      </c>
      <c r="D51" s="15" t="n">
        <f aca="false">D6/D$11*Month!E$17</f>
        <v>0</v>
      </c>
      <c r="E51" s="15" t="n">
        <f aca="false">E6/E$11*Month!F$17</f>
        <v>0</v>
      </c>
      <c r="F51" s="15" t="n">
        <f aca="false">F6/F$11*Month!G$17</f>
        <v>0</v>
      </c>
      <c r="G51" s="15" t="n">
        <f aca="false">G6/G$11*Month!H$17</f>
        <v>0</v>
      </c>
      <c r="H51" s="15" t="n">
        <f aca="false">H6/H$11*Month!I$17</f>
        <v>0</v>
      </c>
      <c r="I51" s="15" t="n">
        <f aca="false">I6/I$11*Month!J$17</f>
        <v>0</v>
      </c>
      <c r="J51" s="15" t="n">
        <f aca="false">J6/J$11*Month!K$17</f>
        <v>0</v>
      </c>
      <c r="K51" s="15" t="n">
        <f aca="false">K6/K$11*Month!L$17</f>
        <v>0</v>
      </c>
      <c r="L51" s="15" t="n">
        <f aca="false">L6/L$11*Month!M$17</f>
        <v>0</v>
      </c>
      <c r="M51" s="15" t="n">
        <f aca="false">M6/M$11*Month!N$17</f>
        <v>0</v>
      </c>
      <c r="N51" s="15" t="n">
        <f aca="false">N6/N$11*Month!O$17</f>
        <v>0</v>
      </c>
      <c r="O51" s="15" t="n">
        <f aca="false">O6/O$11*Month!P$17</f>
        <v>0</v>
      </c>
      <c r="P51" s="15" t="n">
        <f aca="false">P6/P$11*Month!Q$17</f>
        <v>0</v>
      </c>
      <c r="Q51" s="15" t="n">
        <f aca="false">Q6/Q$11*Month!R$17</f>
        <v>0</v>
      </c>
      <c r="R51" s="15" t="n">
        <f aca="false">R6/R$11*Month!S$17</f>
        <v>0</v>
      </c>
      <c r="S51" s="15" t="n">
        <f aca="false">S6/S$11*Month!T$17</f>
        <v>0</v>
      </c>
      <c r="T51" s="15" t="n">
        <f aca="false">T6/T$11*Month!U$17</f>
        <v>0</v>
      </c>
      <c r="U51" s="15" t="n">
        <f aca="false">U6/U$11*Month!V$17</f>
        <v>0</v>
      </c>
      <c r="V51" s="15" t="n">
        <f aca="false">V6/V$11*Month!W$17</f>
        <v>0</v>
      </c>
      <c r="W51" s="15" t="n">
        <f aca="false">W6/W$11*Month!X$17</f>
        <v>0</v>
      </c>
      <c r="X51" s="15" t="n">
        <f aca="false">X6/X$11*Month!Y$17</f>
        <v>0</v>
      </c>
      <c r="Y51" s="15" t="n">
        <f aca="false">Y6/Y$11*Month!Z$17</f>
        <v>0</v>
      </c>
      <c r="Z51" s="15" t="n">
        <f aca="false">Z6/Z$11*Month!AA$17</f>
        <v>0</v>
      </c>
      <c r="AA51" s="15" t="n">
        <f aca="false">AA6/AA$11*Month!AB$17</f>
        <v>0</v>
      </c>
      <c r="AB51" s="15" t="n">
        <f aca="false">AB6/AB$11*Month!AC$17</f>
        <v>0</v>
      </c>
      <c r="AC51" s="15" t="n">
        <f aca="false">AC6/AC$11*Month!AD$17</f>
        <v>0</v>
      </c>
      <c r="AD51" s="15" t="n">
        <f aca="false">AD6/AD$11*Month!AE$17</f>
        <v>0</v>
      </c>
      <c r="AE51" s="15" t="n">
        <f aca="false">AE6/AE$11*Month!AF$17</f>
        <v>0</v>
      </c>
      <c r="AF51" s="15" t="n">
        <f aca="false">AF6/AF$11*Month!AG$17</f>
        <v>0</v>
      </c>
      <c r="AG51" s="15" t="n">
        <f aca="false">AG6/AG$11*Month!AH$17</f>
        <v>0</v>
      </c>
      <c r="AH51" s="15" t="n">
        <f aca="false">AH6/AH$11*Month!AI$17</f>
        <v>0</v>
      </c>
      <c r="AI51" s="15" t="n">
        <f aca="false">AI6/AI$11*Month!AJ$17</f>
        <v>0</v>
      </c>
      <c r="AJ51" s="15" t="n">
        <f aca="false">AJ6/AJ$11*Month!AK$17</f>
        <v>0</v>
      </c>
      <c r="AK51" s="15" t="n">
        <f aca="false">AK6/AK$11*Month!AL$17</f>
        <v>0</v>
      </c>
    </row>
    <row r="52" customFormat="false" ht="13.8" hidden="false" customHeight="false" outlineLevel="0" collapsed="false">
      <c r="A52" s="11" t="s">
        <v>91</v>
      </c>
      <c r="B52" s="15" t="n">
        <f aca="false">B7/B$11*Month!C$17</f>
        <v>0</v>
      </c>
      <c r="C52" s="15" t="n">
        <f aca="false">C7/C$11*Month!D$17</f>
        <v>0</v>
      </c>
      <c r="D52" s="15" t="n">
        <f aca="false">D7/D$11*Month!E$17</f>
        <v>2746.06815393355</v>
      </c>
      <c r="E52" s="15" t="n">
        <f aca="false">E7/E$11*Month!F$17</f>
        <v>3933.47296888926</v>
      </c>
      <c r="F52" s="15" t="n">
        <f aca="false">F7/F$11*Month!G$17</f>
        <v>8022.68284874014</v>
      </c>
      <c r="G52" s="15" t="n">
        <f aca="false">G7/G$11*Month!H$17</f>
        <v>7016.10468962423</v>
      </c>
      <c r="H52" s="15" t="n">
        <f aca="false">H7/H$11*Month!I$17</f>
        <v>3442.12092597707</v>
      </c>
      <c r="I52" s="15" t="n">
        <f aca="false">I7/I$11*Month!J$17</f>
        <v>3434.3285358732</v>
      </c>
      <c r="J52" s="15" t="n">
        <f aca="false">J7/J$11*Month!K$17</f>
        <v>762.858581692856</v>
      </c>
      <c r="K52" s="15" t="n">
        <f aca="false">K7/K$11*Month!L$17</f>
        <v>93.4758274317098</v>
      </c>
      <c r="L52" s="15" t="n">
        <f aca="false">L7/L$11*Month!M$17</f>
        <v>0</v>
      </c>
      <c r="M52" s="15" t="n">
        <f aca="false">M7/M$11*Month!N$17</f>
        <v>853.434046669839</v>
      </c>
      <c r="N52" s="15" t="n">
        <f aca="false">N7/N$11*Month!O$17</f>
        <v>209.991044099324</v>
      </c>
      <c r="O52" s="15" t="n">
        <f aca="false">O7/O$11*Month!P$17</f>
        <v>7738.52840421167</v>
      </c>
      <c r="P52" s="15" t="n">
        <f aca="false">P7/P$11*Month!Q$17</f>
        <v>11777.5940318859</v>
      </c>
      <c r="Q52" s="15" t="n">
        <f aca="false">Q7/Q$11*Month!R$17</f>
        <v>3972.33222738061</v>
      </c>
      <c r="R52" s="15" t="n">
        <f aca="false">R7/R$11*Month!S$17</f>
        <v>4817.35350856695</v>
      </c>
      <c r="S52" s="15" t="n">
        <f aca="false">S7/S$11*Month!T$17</f>
        <v>4849.67286818414</v>
      </c>
      <c r="T52" s="15" t="n">
        <f aca="false">T7/T$11*Month!U$17</f>
        <v>3600.67130261069</v>
      </c>
      <c r="U52" s="15" t="n">
        <f aca="false">U7/U$11*Month!V$17</f>
        <v>10825.3802449619</v>
      </c>
      <c r="V52" s="15" t="n">
        <f aca="false">V7/V$11*Month!W$17</f>
        <v>10016.9412214151</v>
      </c>
      <c r="W52" s="15" t="n">
        <f aca="false">W7/W$11*Month!X$17</f>
        <v>4308.03812208619</v>
      </c>
      <c r="X52" s="15" t="n">
        <f aca="false">X7/X$11*Month!Y$17</f>
        <v>3074.66344512792</v>
      </c>
      <c r="Y52" s="15" t="n">
        <f aca="false">Y7/Y$11*Month!Z$17</f>
        <v>3528.38387603901</v>
      </c>
      <c r="Z52" s="15" t="n">
        <f aca="false">Z7/Z$11*Month!AA$17</f>
        <v>6811.52397748163</v>
      </c>
      <c r="AA52" s="15" t="n">
        <f aca="false">AA7/AA$11*Month!AB$17</f>
        <v>11853.7255063995</v>
      </c>
      <c r="AB52" s="15" t="n">
        <f aca="false">AB7/AB$11*Month!AC$17</f>
        <v>14392.8706977968</v>
      </c>
      <c r="AC52" s="15" t="n">
        <f aca="false">AC7/AC$11*Month!AD$17</f>
        <v>17602.735714449</v>
      </c>
      <c r="AD52" s="15" t="n">
        <f aca="false">AD7/AD$11*Month!AE$17</f>
        <v>11916.6949153527</v>
      </c>
      <c r="AE52" s="15" t="n">
        <f aca="false">AE7/AE$11*Month!AF$17</f>
        <v>18768.9580334837</v>
      </c>
      <c r="AF52" s="15" t="n">
        <f aca="false">AF7/AF$11*Month!AG$17</f>
        <v>1576.83663971603</v>
      </c>
      <c r="AG52" s="15" t="n">
        <f aca="false">AG7/AG$11*Month!AH$17</f>
        <v>7999.65418580578</v>
      </c>
      <c r="AH52" s="15" t="n">
        <f aca="false">AH7/AH$11*Month!AI$17</f>
        <v>3917.72059288972</v>
      </c>
      <c r="AI52" s="15" t="n">
        <f aca="false">AI7/AI$11*Month!AJ$17</f>
        <v>9267.92271510444</v>
      </c>
      <c r="AJ52" s="15" t="n">
        <f aca="false">AJ7/AJ$11*Month!AK$17</f>
        <v>1660.30203213767</v>
      </c>
      <c r="AK52" s="15" t="n">
        <f aca="false">AK7/AK$11*Month!AL$17</f>
        <v>4916.89343429956</v>
      </c>
    </row>
    <row r="53" customFormat="false" ht="13.8" hidden="false" customHeight="false" outlineLevel="0" collapsed="false">
      <c r="A53" s="11" t="s">
        <v>92</v>
      </c>
      <c r="B53" s="15" t="n">
        <f aca="false">B8/B$11*Month!C$17</f>
        <v>0</v>
      </c>
      <c r="C53" s="15" t="n">
        <f aca="false">C8/C$11*Month!D$17</f>
        <v>0</v>
      </c>
      <c r="D53" s="15" t="n">
        <f aca="false">D8/D$11*Month!E$17</f>
        <v>0</v>
      </c>
      <c r="E53" s="15" t="n">
        <f aca="false">E8/E$11*Month!F$17</f>
        <v>0</v>
      </c>
      <c r="F53" s="15" t="n">
        <f aca="false">F8/F$11*Month!G$17</f>
        <v>0</v>
      </c>
      <c r="G53" s="15" t="n">
        <f aca="false">G8/G$11*Month!H$17</f>
        <v>0</v>
      </c>
      <c r="H53" s="15" t="n">
        <f aca="false">H8/H$11*Month!I$17</f>
        <v>0</v>
      </c>
      <c r="I53" s="15" t="n">
        <f aca="false">I8/I$11*Month!J$17</f>
        <v>0</v>
      </c>
      <c r="J53" s="15" t="n">
        <f aca="false">J8/J$11*Month!K$17</f>
        <v>0</v>
      </c>
      <c r="K53" s="15" t="n">
        <f aca="false">K8/K$11*Month!L$17</f>
        <v>0</v>
      </c>
      <c r="L53" s="15" t="n">
        <f aca="false">L8/L$11*Month!M$17</f>
        <v>0</v>
      </c>
      <c r="M53" s="15" t="n">
        <f aca="false">M8/M$11*Month!N$17</f>
        <v>0</v>
      </c>
      <c r="N53" s="15" t="n">
        <f aca="false">N8/N$11*Month!O$17</f>
        <v>0</v>
      </c>
      <c r="O53" s="15" t="n">
        <f aca="false">O8/O$11*Month!P$17</f>
        <v>0</v>
      </c>
      <c r="P53" s="15" t="n">
        <f aca="false">P8/P$11*Month!Q$17</f>
        <v>0</v>
      </c>
      <c r="Q53" s="15" t="n">
        <f aca="false">Q8/Q$11*Month!R$17</f>
        <v>0</v>
      </c>
      <c r="R53" s="15" t="n">
        <f aca="false">R8/R$11*Month!S$17</f>
        <v>0</v>
      </c>
      <c r="S53" s="15" t="n">
        <f aca="false">S8/S$11*Month!T$17</f>
        <v>0</v>
      </c>
      <c r="T53" s="15" t="n">
        <f aca="false">T8/T$11*Month!U$17</f>
        <v>0</v>
      </c>
      <c r="U53" s="15" t="n">
        <f aca="false">U8/U$11*Month!V$17</f>
        <v>645.683152219183</v>
      </c>
      <c r="V53" s="15" t="n">
        <f aca="false">V8/V$11*Month!W$17</f>
        <v>852.260140309154</v>
      </c>
      <c r="W53" s="15" t="n">
        <f aca="false">W8/W$11*Month!X$17</f>
        <v>533.893863710547</v>
      </c>
      <c r="X53" s="15" t="n">
        <f aca="false">X8/X$11*Month!Y$17</f>
        <v>176.35006854763</v>
      </c>
      <c r="Y53" s="15" t="n">
        <f aca="false">Y8/Y$11*Month!Z$17</f>
        <v>101.18680458959</v>
      </c>
      <c r="Z53" s="15" t="n">
        <f aca="false">Z8/Z$11*Month!AA$17</f>
        <v>53.7186433555334</v>
      </c>
      <c r="AA53" s="15" t="n">
        <f aca="false">AA8/AA$11*Month!AB$17</f>
        <v>0</v>
      </c>
      <c r="AB53" s="15" t="n">
        <f aca="false">AB8/AB$11*Month!AC$17</f>
        <v>325.390872768277</v>
      </c>
      <c r="AC53" s="15" t="n">
        <f aca="false">AC8/AC$11*Month!AD$17</f>
        <v>156.11901780027</v>
      </c>
      <c r="AD53" s="15" t="n">
        <f aca="false">AD8/AD$11*Month!AE$17</f>
        <v>566.294969355078</v>
      </c>
      <c r="AE53" s="15" t="n">
        <f aca="false">AE8/AE$11*Month!AF$17</f>
        <v>374.663764952445</v>
      </c>
      <c r="AF53" s="15" t="n">
        <f aca="false">AF8/AF$11*Month!AG$17</f>
        <v>20.8727732860054</v>
      </c>
      <c r="AG53" s="15" t="n">
        <f aca="false">AG8/AG$11*Month!AH$17</f>
        <v>68.5268001552695</v>
      </c>
      <c r="AH53" s="15" t="n">
        <f aca="false">AH8/AH$11*Month!AI$17</f>
        <v>51.3876924767633</v>
      </c>
      <c r="AI53" s="15" t="n">
        <f aca="false">AI8/AI$11*Month!AJ$17</f>
        <v>288.776210472376</v>
      </c>
      <c r="AJ53" s="15" t="n">
        <f aca="false">AJ8/AJ$11*Month!AK$17</f>
        <v>160.826815278732</v>
      </c>
      <c r="AK53" s="15" t="n">
        <f aca="false">AK8/AK$11*Month!AL$17</f>
        <v>543.322955669214</v>
      </c>
    </row>
    <row r="54" customFormat="false" ht="13.8" hidden="false" customHeight="false" outlineLevel="0" collapsed="false">
      <c r="A54" s="11" t="s">
        <v>93</v>
      </c>
      <c r="B54" s="15" t="n">
        <f aca="false">B9/B$11*Month!C$17</f>
        <v>0</v>
      </c>
      <c r="C54" s="15" t="n">
        <f aca="false">C9/C$11*Month!D$17</f>
        <v>0</v>
      </c>
      <c r="D54" s="15" t="n">
        <f aca="false">D9/D$11*Month!E$17</f>
        <v>0</v>
      </c>
      <c r="E54" s="15" t="n">
        <f aca="false">E9/E$11*Month!F$17</f>
        <v>0</v>
      </c>
      <c r="F54" s="15" t="n">
        <f aca="false">F9/F$11*Month!G$17</f>
        <v>0</v>
      </c>
      <c r="G54" s="15" t="n">
        <f aca="false">G9/G$11*Month!H$17</f>
        <v>0</v>
      </c>
      <c r="H54" s="15" t="n">
        <f aca="false">H9/H$11*Month!I$17</f>
        <v>0</v>
      </c>
      <c r="I54" s="15" t="n">
        <f aca="false">I9/I$11*Month!J$17</f>
        <v>0</v>
      </c>
      <c r="J54" s="15" t="n">
        <f aca="false">J9/J$11*Month!K$17</f>
        <v>0</v>
      </c>
      <c r="K54" s="15" t="n">
        <f aca="false">K9/K$11*Month!L$17</f>
        <v>0</v>
      </c>
      <c r="L54" s="15" t="n">
        <f aca="false">L9/L$11*Month!M$17</f>
        <v>0</v>
      </c>
      <c r="M54" s="15" t="n">
        <f aca="false">M9/M$11*Month!N$17</f>
        <v>0</v>
      </c>
      <c r="N54" s="15" t="n">
        <f aca="false">N9/N$11*Month!O$17</f>
        <v>0</v>
      </c>
      <c r="O54" s="15" t="n">
        <f aca="false">O9/O$11*Month!P$17</f>
        <v>0</v>
      </c>
      <c r="P54" s="15" t="n">
        <f aca="false">P9/P$11*Month!Q$17</f>
        <v>0</v>
      </c>
      <c r="Q54" s="15" t="n">
        <f aca="false">Q9/Q$11*Month!R$17</f>
        <v>0</v>
      </c>
      <c r="R54" s="15" t="n">
        <f aca="false">R9/R$11*Month!S$17</f>
        <v>0</v>
      </c>
      <c r="S54" s="15" t="n">
        <f aca="false">S9/S$11*Month!T$17</f>
        <v>0</v>
      </c>
      <c r="T54" s="15" t="n">
        <f aca="false">T9/T$11*Month!U$17</f>
        <v>0</v>
      </c>
      <c r="U54" s="15" t="n">
        <f aca="false">U9/U$11*Month!V$17</f>
        <v>0</v>
      </c>
      <c r="V54" s="15" t="n">
        <f aca="false">V9/V$11*Month!W$17</f>
        <v>0</v>
      </c>
      <c r="W54" s="15" t="n">
        <f aca="false">W9/W$11*Month!X$17</f>
        <v>0</v>
      </c>
      <c r="X54" s="15" t="n">
        <f aca="false">X9/X$11*Month!Y$17</f>
        <v>0</v>
      </c>
      <c r="Y54" s="15" t="n">
        <f aca="false">Y9/Y$11*Month!Z$17</f>
        <v>0</v>
      </c>
      <c r="Z54" s="15" t="n">
        <f aca="false">Z9/Z$11*Month!AA$17</f>
        <v>0</v>
      </c>
      <c r="AA54" s="15" t="n">
        <f aca="false">AA9/AA$11*Month!AB$17</f>
        <v>0</v>
      </c>
      <c r="AB54" s="15" t="n">
        <f aca="false">AB9/AB$11*Month!AC$17</f>
        <v>0</v>
      </c>
      <c r="AC54" s="15" t="n">
        <f aca="false">AC9/AC$11*Month!AD$17</f>
        <v>0</v>
      </c>
      <c r="AD54" s="15" t="n">
        <f aca="false">AD9/AD$11*Month!AE$17</f>
        <v>0</v>
      </c>
      <c r="AE54" s="15" t="n">
        <f aca="false">AE9/AE$11*Month!AF$17</f>
        <v>0</v>
      </c>
      <c r="AF54" s="15" t="n">
        <f aca="false">AF9/AF$11*Month!AG$17</f>
        <v>0</v>
      </c>
      <c r="AG54" s="15" t="n">
        <f aca="false">AG9/AG$11*Month!AH$17</f>
        <v>0</v>
      </c>
      <c r="AH54" s="15" t="n">
        <f aca="false">AH9/AH$11*Month!AI$17</f>
        <v>0</v>
      </c>
      <c r="AI54" s="15" t="n">
        <f aca="false">AI9/AI$11*Month!AJ$17</f>
        <v>0</v>
      </c>
      <c r="AJ54" s="15" t="n">
        <f aca="false">AJ9/AJ$11*Month!AK$17</f>
        <v>0</v>
      </c>
      <c r="AK54" s="15" t="n">
        <f aca="false">AK9/AK$11*Month!AL$17</f>
        <v>0</v>
      </c>
    </row>
    <row r="55" customFormat="false" ht="13.8" hidden="false" customHeight="false" outlineLevel="0" collapsed="false">
      <c r="A55" s="11" t="s">
        <v>94</v>
      </c>
      <c r="B55" s="15" t="n">
        <f aca="false">SUM(B50:B54)</f>
        <v>21444.27</v>
      </c>
      <c r="C55" s="15" t="n">
        <f aca="false">SUM(C50:C54)</f>
        <v>11611.02</v>
      </c>
      <c r="D55" s="15" t="n">
        <f aca="false">SUM(D50:D54)</f>
        <v>4632</v>
      </c>
      <c r="E55" s="15" t="n">
        <f aca="false">SUM(E50:E54)</f>
        <v>9665.02</v>
      </c>
      <c r="F55" s="15" t="n">
        <f aca="false">SUM(F50:F54)</f>
        <v>22838.04</v>
      </c>
      <c r="G55" s="15" t="n">
        <f aca="false">SUM(G50:G54)</f>
        <v>16808.03</v>
      </c>
      <c r="H55" s="15" t="n">
        <f aca="false">SUM(H50:H54)</f>
        <v>8177.03</v>
      </c>
      <c r="I55" s="15" t="n">
        <f aca="false">SUM(I50:I54)</f>
        <v>8033</v>
      </c>
      <c r="J55" s="15" t="n">
        <f aca="false">SUM(J50:J54)</f>
        <v>13798</v>
      </c>
      <c r="K55" s="15" t="n">
        <f aca="false">SUM(K50:K54)</f>
        <v>12241.5</v>
      </c>
      <c r="L55" s="15" t="n">
        <f aca="false">SUM(L50:L54)</f>
        <v>22091.99</v>
      </c>
      <c r="M55" s="15" t="n">
        <f aca="false">SUM(M50:M54)</f>
        <v>30891</v>
      </c>
      <c r="N55" s="15" t="n">
        <f aca="false">SUM(N50:N54)</f>
        <v>21265.97</v>
      </c>
      <c r="O55" s="15" t="n">
        <f aca="false">SUM(O50:O54)</f>
        <v>22833.97</v>
      </c>
      <c r="P55" s="15" t="n">
        <f aca="false">SUM(P50:P54)</f>
        <v>17279</v>
      </c>
      <c r="Q55" s="15" t="n">
        <f aca="false">SUM(Q50:Q54)</f>
        <v>18025.96</v>
      </c>
      <c r="R55" s="15" t="n">
        <f aca="false">SUM(R50:R54)</f>
        <v>29484.11</v>
      </c>
      <c r="S55" s="15" t="n">
        <f aca="false">SUM(S50:S54)</f>
        <v>15295.01</v>
      </c>
      <c r="T55" s="15" t="n">
        <f aca="false">SUM(T50:T54)</f>
        <v>13999.23</v>
      </c>
      <c r="U55" s="15" t="n">
        <f aca="false">SUM(U50:U54)</f>
        <v>20412.62</v>
      </c>
      <c r="V55" s="15" t="n">
        <f aca="false">SUM(V50:V54)</f>
        <v>16221.93</v>
      </c>
      <c r="W55" s="15" t="n">
        <f aca="false">SUM(W50:W54)</f>
        <v>30269</v>
      </c>
      <c r="X55" s="15" t="n">
        <f aca="false">SUM(X50:X54)</f>
        <v>22060.6</v>
      </c>
      <c r="Y55" s="15" t="n">
        <f aca="false">SUM(Y50:Y54)</f>
        <v>32137.77</v>
      </c>
      <c r="Z55" s="15" t="n">
        <f aca="false">SUM(Z50:Z54)</f>
        <v>26425</v>
      </c>
      <c r="AA55" s="15" t="n">
        <f aca="false">SUM(AA50:AA54)</f>
        <v>25019.49</v>
      </c>
      <c r="AB55" s="15" t="n">
        <f aca="false">SUM(AB50:AB54)</f>
        <v>28025.46</v>
      </c>
      <c r="AC55" s="15" t="n">
        <f aca="false">SUM(AC50:AC54)</f>
        <v>32773</v>
      </c>
      <c r="AD55" s="15" t="n">
        <f aca="false">SUM(AD50:AD54)</f>
        <v>30911</v>
      </c>
      <c r="AE55" s="15" t="n">
        <f aca="false">SUM(AE50:AE54)</f>
        <v>40611.29</v>
      </c>
      <c r="AF55" s="15" t="n">
        <f aca="false">SUM(AF50:AF54)</f>
        <v>2903.2</v>
      </c>
      <c r="AG55" s="15" t="n">
        <f aca="false">SUM(AG50:AG54)</f>
        <v>13558</v>
      </c>
      <c r="AH55" s="15" t="n">
        <f aca="false">SUM(AH50:AH54)</f>
        <v>6078.83</v>
      </c>
      <c r="AI55" s="15" t="n">
        <f aca="false">SUM(AI50:AI54)</f>
        <v>33252.76</v>
      </c>
      <c r="AJ55" s="15" t="n">
        <f aca="false">SUM(AJ50:AJ54)</f>
        <v>13553.26</v>
      </c>
      <c r="AK55" s="15" t="n">
        <f aca="false">SUM(AK50:AK54)</f>
        <v>29519.83</v>
      </c>
    </row>
    <row r="56" customFormat="false" ht="13.8" hidden="false" customHeight="false" outlineLevel="0" collapsed="false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customFormat="false" ht="13.8" hidden="false" customHeight="false" outlineLevel="0" collapsed="false">
      <c r="A57" s="11" t="s">
        <v>95</v>
      </c>
      <c r="B57" s="15" t="n">
        <f aca="false">B5/B$11*Month!C$28</f>
        <v>53025</v>
      </c>
      <c r="C57" s="15" t="n">
        <f aca="false">C5/C$11*Month!D$28</f>
        <v>42200</v>
      </c>
      <c r="D57" s="15" t="n">
        <f aca="false">D5/D$11*Month!E$28</f>
        <v>7756.26115448314</v>
      </c>
      <c r="E57" s="15" t="n">
        <f aca="false">E5/E$11*Month!F$28</f>
        <v>17865.9037856386</v>
      </c>
      <c r="F57" s="15" t="n">
        <f aca="false">F5/F$11*Month!G$28</f>
        <v>83317.587486582</v>
      </c>
      <c r="G57" s="15" t="n">
        <f aca="false">G5/G$11*Month!H$28</f>
        <v>48527.8516535841</v>
      </c>
      <c r="H57" s="15" t="n">
        <f aca="false">H5/H$11*Month!I$28</f>
        <v>13748.3837217824</v>
      </c>
      <c r="I57" s="15" t="n">
        <f aca="false">I5/I$11*Month!J$28</f>
        <v>8928.55564755687</v>
      </c>
      <c r="J57" s="15" t="n">
        <f aca="false">J5/J$11*Month!K$28</f>
        <v>2688.65143328759</v>
      </c>
      <c r="K57" s="15" t="n">
        <f aca="false">K5/K$11*Month!L$28</f>
        <v>149587.523638291</v>
      </c>
      <c r="L57" s="15" t="n">
        <f aca="false">L5/L$11*Month!M$28</f>
        <v>148141.64</v>
      </c>
      <c r="M57" s="15" t="n">
        <f aca="false">M5/M$11*Month!N$28</f>
        <v>109454.163800805</v>
      </c>
      <c r="N57" s="15" t="n">
        <f aca="false">N5/N$11*Month!O$28</f>
        <v>23758.0611205055</v>
      </c>
      <c r="O57" s="15" t="n">
        <f aca="false">O5/O$11*Month!P$28</f>
        <v>31763.0086625868</v>
      </c>
      <c r="P57" s="15" t="n">
        <f aca="false">P5/P$11*Month!Q$28</f>
        <v>42405.1454006713</v>
      </c>
      <c r="Q57" s="15" t="n">
        <f aca="false">Q5/Q$11*Month!R$28</f>
        <v>157300.883287089</v>
      </c>
      <c r="R57" s="15" t="n">
        <f aca="false">R5/R$11*Month!S$28</f>
        <v>162910.083585728</v>
      </c>
      <c r="S57" s="15" t="n">
        <f aca="false">S5/S$11*Month!T$28</f>
        <v>23149.9797447294</v>
      </c>
      <c r="T57" s="15" t="n">
        <f aca="false">T5/T$11*Month!U$28</f>
        <v>15712.6853021828</v>
      </c>
      <c r="U57" s="15" t="n">
        <f aca="false">U5/U$11*Month!V$28</f>
        <v>0</v>
      </c>
      <c r="V57" s="15" t="n">
        <f aca="false">V5/V$11*Month!W$28</f>
        <v>0</v>
      </c>
      <c r="W57" s="15" t="n">
        <f aca="false">W5/W$11*Month!X$28</f>
        <v>181137.916496392</v>
      </c>
      <c r="X57" s="15" t="n">
        <f aca="false">X5/X$11*Month!Y$28</f>
        <v>209515.862756814</v>
      </c>
      <c r="Y57" s="15" t="n">
        <f aca="false">Y5/Y$11*Month!Z$28</f>
        <v>137709.923074233</v>
      </c>
      <c r="Z57" s="15" t="n">
        <f aca="false">Z5/Z$11*Month!AA$28</f>
        <v>38842.4878975224</v>
      </c>
      <c r="AA57" s="15" t="n">
        <f aca="false">AA5/AA$11*Month!AB$28</f>
        <v>67919.0275362383</v>
      </c>
      <c r="AB57" s="15" t="n">
        <f aca="false">AB5/AB$11*Month!AC$28</f>
        <v>56333.9472329069</v>
      </c>
      <c r="AC57" s="15" t="n">
        <f aca="false">AC5/AC$11*Month!AD$28</f>
        <v>39502.929500773</v>
      </c>
      <c r="AD57" s="15" t="n">
        <f aca="false">AD5/AD$11*Month!AE$28</f>
        <v>171439.991190057</v>
      </c>
      <c r="AE57" s="15" t="n">
        <f aca="false">AE5/AE$11*Month!AF$28</f>
        <v>42596.918165671</v>
      </c>
      <c r="AF57" s="15" t="n">
        <f aca="false">AF5/AF$11*Month!AG$28</f>
        <v>24884.8126158549</v>
      </c>
      <c r="AG57" s="15" t="n">
        <f aca="false">AG5/AG$11*Month!AH$28</f>
        <v>0</v>
      </c>
      <c r="AH57" s="15" t="n">
        <f aca="false">AH5/AH$11*Month!AI$28</f>
        <v>0</v>
      </c>
      <c r="AI57" s="15" t="n">
        <f aca="false">AI5/AI$11*Month!AJ$28</f>
        <v>119735.771697345</v>
      </c>
      <c r="AJ57" s="15" t="n">
        <f aca="false">AJ5/AJ$11*Month!AK$28</f>
        <v>472365.648355963</v>
      </c>
      <c r="AK57" s="15" t="n">
        <f aca="false">AK5/AK$11*Month!AL$28</f>
        <v>435493.935287379</v>
      </c>
    </row>
    <row r="58" customFormat="false" ht="13.8" hidden="false" customHeight="false" outlineLevel="0" collapsed="false">
      <c r="A58" s="11" t="s">
        <v>96</v>
      </c>
      <c r="B58" s="15" t="n">
        <f aca="false">B6/B$11*Month!C$28</f>
        <v>0</v>
      </c>
      <c r="C58" s="15" t="n">
        <f aca="false">C6/C$11*Month!D$28</f>
        <v>0</v>
      </c>
      <c r="D58" s="15" t="n">
        <f aca="false">D6/D$11*Month!E$28</f>
        <v>0</v>
      </c>
      <c r="E58" s="15" t="n">
        <f aca="false">E6/E$11*Month!F$28</f>
        <v>0</v>
      </c>
      <c r="F58" s="15" t="n">
        <f aca="false">F6/F$11*Month!G$28</f>
        <v>0</v>
      </c>
      <c r="G58" s="15" t="n">
        <f aca="false">G6/G$11*Month!H$28</f>
        <v>0</v>
      </c>
      <c r="H58" s="15" t="n">
        <f aca="false">H6/H$11*Month!I$28</f>
        <v>0</v>
      </c>
      <c r="I58" s="15" t="n">
        <f aca="false">I6/I$11*Month!J$28</f>
        <v>0</v>
      </c>
      <c r="J58" s="15" t="n">
        <f aca="false">J6/J$11*Month!K$28</f>
        <v>0</v>
      </c>
      <c r="K58" s="15" t="n">
        <f aca="false">K6/K$11*Month!L$28</f>
        <v>0</v>
      </c>
      <c r="L58" s="15" t="n">
        <f aca="false">L6/L$11*Month!M$28</f>
        <v>0</v>
      </c>
      <c r="M58" s="15" t="n">
        <f aca="false">M6/M$11*Month!N$28</f>
        <v>0</v>
      </c>
      <c r="N58" s="15" t="n">
        <f aca="false">N6/N$11*Month!O$28</f>
        <v>0</v>
      </c>
      <c r="O58" s="15" t="n">
        <f aca="false">O6/O$11*Month!P$28</f>
        <v>0</v>
      </c>
      <c r="P58" s="15" t="n">
        <f aca="false">P6/P$11*Month!Q$28</f>
        <v>0</v>
      </c>
      <c r="Q58" s="15" t="n">
        <f aca="false">Q6/Q$11*Month!R$28</f>
        <v>0</v>
      </c>
      <c r="R58" s="15" t="n">
        <f aca="false">R6/R$11*Month!S$28</f>
        <v>0</v>
      </c>
      <c r="S58" s="15" t="n">
        <f aca="false">S6/S$11*Month!T$28</f>
        <v>0</v>
      </c>
      <c r="T58" s="15" t="n">
        <f aca="false">T6/T$11*Month!U$28</f>
        <v>0</v>
      </c>
      <c r="U58" s="15" t="n">
        <f aca="false">U6/U$11*Month!V$28</f>
        <v>0</v>
      </c>
      <c r="V58" s="15" t="n">
        <f aca="false">V6/V$11*Month!W$28</f>
        <v>0</v>
      </c>
      <c r="W58" s="15" t="n">
        <f aca="false">W6/W$11*Month!X$28</f>
        <v>0</v>
      </c>
      <c r="X58" s="15" t="n">
        <f aca="false">X6/X$11*Month!Y$28</f>
        <v>0</v>
      </c>
      <c r="Y58" s="15" t="n">
        <f aca="false">Y6/Y$11*Month!Z$28</f>
        <v>0</v>
      </c>
      <c r="Z58" s="15" t="n">
        <f aca="false">Z6/Z$11*Month!AA$28</f>
        <v>0</v>
      </c>
      <c r="AA58" s="15" t="n">
        <f aca="false">AA6/AA$11*Month!AB$28</f>
        <v>0</v>
      </c>
      <c r="AB58" s="15" t="n">
        <f aca="false">AB6/AB$11*Month!AC$28</f>
        <v>0</v>
      </c>
      <c r="AC58" s="15" t="n">
        <f aca="false">AC6/AC$11*Month!AD$28</f>
        <v>0</v>
      </c>
      <c r="AD58" s="15" t="n">
        <f aca="false">AD6/AD$11*Month!AE$28</f>
        <v>0</v>
      </c>
      <c r="AE58" s="15" t="n">
        <f aca="false">AE6/AE$11*Month!AF$28</f>
        <v>0</v>
      </c>
      <c r="AF58" s="15" t="n">
        <f aca="false">AF6/AF$11*Month!AG$28</f>
        <v>0</v>
      </c>
      <c r="AG58" s="15" t="n">
        <f aca="false">AG6/AG$11*Month!AH$28</f>
        <v>0</v>
      </c>
      <c r="AH58" s="15" t="n">
        <f aca="false">AH6/AH$11*Month!AI$28</f>
        <v>0</v>
      </c>
      <c r="AI58" s="15" t="n">
        <f aca="false">AI6/AI$11*Month!AJ$28</f>
        <v>0</v>
      </c>
      <c r="AJ58" s="15" t="n">
        <f aca="false">AJ6/AJ$11*Month!AK$28</f>
        <v>0</v>
      </c>
      <c r="AK58" s="15" t="n">
        <f aca="false">AK6/AK$11*Month!AL$28</f>
        <v>0</v>
      </c>
    </row>
    <row r="59" customFormat="false" ht="13.8" hidden="false" customHeight="false" outlineLevel="0" collapsed="false">
      <c r="A59" s="11" t="s">
        <v>97</v>
      </c>
      <c r="B59" s="15" t="n">
        <f aca="false">B7/B$11*Month!C$28</f>
        <v>0</v>
      </c>
      <c r="C59" s="15" t="n">
        <f aca="false">C7/C$11*Month!D$28</f>
        <v>0</v>
      </c>
      <c r="D59" s="15" t="n">
        <f aca="false">D7/D$11*Month!E$28</f>
        <v>11293.7388455169</v>
      </c>
      <c r="E59" s="15" t="n">
        <f aca="false">E7/E$11*Month!F$28</f>
        <v>12261.0962143614</v>
      </c>
      <c r="F59" s="15" t="n">
        <f aca="false">F7/F$11*Month!G$28</f>
        <v>45117.4125134179</v>
      </c>
      <c r="G59" s="15" t="n">
        <f aca="false">G7/G$11*Month!H$28</f>
        <v>34771.1483464159</v>
      </c>
      <c r="H59" s="15" t="n">
        <f aca="false">H7/H$11*Month!I$28</f>
        <v>9994.6162782176</v>
      </c>
      <c r="I59" s="15" t="n">
        <f aca="false">I7/I$11*Month!J$28</f>
        <v>6667.92435244313</v>
      </c>
      <c r="J59" s="15" t="n">
        <f aca="false">J7/J$11*Month!K$28</f>
        <v>157.348566712413</v>
      </c>
      <c r="K59" s="15" t="n">
        <f aca="false">K7/K$11*Month!L$28</f>
        <v>1151.0363617093</v>
      </c>
      <c r="L59" s="15" t="n">
        <f aca="false">L7/L$11*Month!M$28</f>
        <v>0</v>
      </c>
      <c r="M59" s="15" t="n">
        <f aca="false">M7/M$11*Month!N$28</f>
        <v>3109.83619919535</v>
      </c>
      <c r="N59" s="15" t="n">
        <f aca="false">N7/N$11*Month!O$28</f>
        <v>236.938879494482</v>
      </c>
      <c r="O59" s="15" t="n">
        <f aca="false">O7/O$11*Month!P$28</f>
        <v>16282.9913374132</v>
      </c>
      <c r="P59" s="15" t="n">
        <f aca="false">P7/P$11*Month!Q$28</f>
        <v>90782.3545993287</v>
      </c>
      <c r="Q59" s="15" t="n">
        <f aca="false">Q7/Q$11*Month!R$28</f>
        <v>44461.9267129113</v>
      </c>
      <c r="R59" s="15" t="n">
        <f aca="false">R7/R$11*Month!S$28</f>
        <v>31815.9164142722</v>
      </c>
      <c r="S59" s="15" t="n">
        <f aca="false">S7/S$11*Month!T$28</f>
        <v>10748.3202552706</v>
      </c>
      <c r="T59" s="15" t="n">
        <f aca="false">T7/T$11*Month!U$28</f>
        <v>5440.77469781718</v>
      </c>
      <c r="U59" s="15" t="n">
        <f aca="false">U7/U$11*Month!V$28</f>
        <v>0</v>
      </c>
      <c r="V59" s="15" t="n">
        <f aca="false">V7/V$11*Month!W$28</f>
        <v>0</v>
      </c>
      <c r="W59" s="15" t="n">
        <f aca="false">W7/W$11*Month!X$28</f>
        <v>30689.698442063</v>
      </c>
      <c r="X59" s="15" t="n">
        <f aca="false">X7/X$11*Month!Y$28</f>
        <v>34248.002467315</v>
      </c>
      <c r="Y59" s="15" t="n">
        <f aca="false">Y7/Y$11*Month!Z$28</f>
        <v>17043.9902816145</v>
      </c>
      <c r="Z59" s="15" t="n">
        <f aca="false">Z7/Z$11*Month!AA$28</f>
        <v>13526.5756384519</v>
      </c>
      <c r="AA59" s="15" t="n">
        <f aca="false">AA7/AA$11*Month!AB$28</f>
        <v>61150.5324637617</v>
      </c>
      <c r="AB59" s="15" t="n">
        <f aca="false">AB7/AB$11*Month!AC$28</f>
        <v>60929.9713023194</v>
      </c>
      <c r="AC59" s="15" t="n">
        <f aca="false">AC7/AC$11*Month!AD$28</f>
        <v>46313.6339463955</v>
      </c>
      <c r="AD59" s="15" t="n">
        <f aca="false">AD7/AD$11*Month!AE$28</f>
        <v>110863.737241347</v>
      </c>
      <c r="AE59" s="15" t="n">
        <f aca="false">AE7/AE$11*Month!AF$28</f>
        <v>37242.0405374525</v>
      </c>
      <c r="AF59" s="15" t="n">
        <f aca="false">AF7/AF$11*Month!AG$28</f>
        <v>30057.1177578387</v>
      </c>
      <c r="AG59" s="15" t="n">
        <f aca="false">AG7/AG$11*Month!AH$28</f>
        <v>0</v>
      </c>
      <c r="AH59" s="15" t="n">
        <f aca="false">AH7/AH$11*Month!AI$28</f>
        <v>0</v>
      </c>
      <c r="AI59" s="15" t="n">
        <f aca="false">AI7/AI$11*Month!AJ$28</f>
        <v>46830.6472893995</v>
      </c>
      <c r="AJ59" s="15" t="n">
        <f aca="false">AJ7/AJ$11*Month!AK$28</f>
        <v>66848.0121537618</v>
      </c>
      <c r="AK59" s="15" t="n">
        <f aca="false">AK7/AK$11*Month!AL$28</f>
        <v>88998.8220841179</v>
      </c>
    </row>
    <row r="60" customFormat="false" ht="13.8" hidden="false" customHeight="false" outlineLevel="0" collapsed="false">
      <c r="A60" s="11" t="s">
        <v>98</v>
      </c>
      <c r="B60" s="15" t="n">
        <f aca="false">B8/B$11*Month!C$28</f>
        <v>0</v>
      </c>
      <c r="C60" s="15" t="n">
        <f aca="false">C8/C$11*Month!D$28</f>
        <v>0</v>
      </c>
      <c r="D60" s="15" t="n">
        <f aca="false">D8/D$11*Month!E$28</f>
        <v>0</v>
      </c>
      <c r="E60" s="15" t="n">
        <f aca="false">E8/E$11*Month!F$28</f>
        <v>0</v>
      </c>
      <c r="F60" s="15" t="n">
        <f aca="false">F8/F$11*Month!G$28</f>
        <v>0</v>
      </c>
      <c r="G60" s="15" t="n">
        <f aca="false">G8/G$11*Month!H$28</f>
        <v>0</v>
      </c>
      <c r="H60" s="15" t="n">
        <f aca="false">H8/H$11*Month!I$28</f>
        <v>0</v>
      </c>
      <c r="I60" s="15" t="n">
        <f aca="false">I8/I$11*Month!J$28</f>
        <v>0</v>
      </c>
      <c r="J60" s="15" t="n">
        <f aca="false">J8/J$11*Month!K$28</f>
        <v>0</v>
      </c>
      <c r="K60" s="15" t="n">
        <f aca="false">K8/K$11*Month!L$28</f>
        <v>0</v>
      </c>
      <c r="L60" s="15" t="n">
        <f aca="false">L8/L$11*Month!M$28</f>
        <v>0</v>
      </c>
      <c r="M60" s="15" t="n">
        <f aca="false">M8/M$11*Month!N$28</f>
        <v>0</v>
      </c>
      <c r="N60" s="15" t="n">
        <f aca="false">N8/N$11*Month!O$28</f>
        <v>0</v>
      </c>
      <c r="O60" s="15" t="n">
        <f aca="false">O8/O$11*Month!P$28</f>
        <v>0</v>
      </c>
      <c r="P60" s="15" t="n">
        <f aca="false">P8/P$11*Month!Q$28</f>
        <v>0</v>
      </c>
      <c r="Q60" s="15" t="n">
        <f aca="false">Q8/Q$11*Month!R$28</f>
        <v>0</v>
      </c>
      <c r="R60" s="15" t="n">
        <f aca="false">R8/R$11*Month!S$28</f>
        <v>0</v>
      </c>
      <c r="S60" s="15" t="n">
        <f aca="false">S8/S$11*Month!T$28</f>
        <v>0</v>
      </c>
      <c r="T60" s="15" t="n">
        <f aca="false">T8/T$11*Month!U$28</f>
        <v>0</v>
      </c>
      <c r="U60" s="15" t="n">
        <f aca="false">U8/U$11*Month!V$28</f>
        <v>0</v>
      </c>
      <c r="V60" s="15" t="n">
        <f aca="false">V8/V$11*Month!W$28</f>
        <v>0</v>
      </c>
      <c r="W60" s="15" t="n">
        <f aca="false">W8/W$11*Month!X$28</f>
        <v>3803.36506154454</v>
      </c>
      <c r="X60" s="15" t="n">
        <f aca="false">X8/X$11*Month!Y$28</f>
        <v>1964.32477587123</v>
      </c>
      <c r="Y60" s="15" t="n">
        <f aca="false">Y8/Y$11*Month!Z$28</f>
        <v>488.786644152982</v>
      </c>
      <c r="Z60" s="15" t="n">
        <f aca="false">Z8/Z$11*Month!AA$28</f>
        <v>106.676464025646</v>
      </c>
      <c r="AA60" s="15" t="n">
        <f aca="false">AA8/AA$11*Month!AB$28</f>
        <v>0</v>
      </c>
      <c r="AB60" s="15" t="n">
        <f aca="false">AB8/AB$11*Month!AC$28</f>
        <v>1377.49146477378</v>
      </c>
      <c r="AC60" s="15" t="n">
        <f aca="false">AC8/AC$11*Month!AD$28</f>
        <v>410.756552831586</v>
      </c>
      <c r="AD60" s="15" t="n">
        <f aca="false">AD8/AD$11*Month!AE$28</f>
        <v>5268.37156859614</v>
      </c>
      <c r="AE60" s="15" t="n">
        <f aca="false">AE8/AE$11*Month!AF$28</f>
        <v>743.421296876523</v>
      </c>
      <c r="AF60" s="15" t="n">
        <f aca="false">AF8/AF$11*Month!AG$28</f>
        <v>397.869626306448</v>
      </c>
      <c r="AG60" s="15" t="n">
        <f aca="false">AG8/AG$11*Month!AH$28</f>
        <v>0</v>
      </c>
      <c r="AH60" s="15" t="n">
        <f aca="false">AH8/AH$11*Month!AI$28</f>
        <v>0</v>
      </c>
      <c r="AI60" s="15" t="n">
        <f aca="false">AI8/AI$11*Month!AJ$28</f>
        <v>1459.18101325566</v>
      </c>
      <c r="AJ60" s="15" t="n">
        <f aca="false">AJ8/AJ$11*Month!AK$28</f>
        <v>6475.2994902749</v>
      </c>
      <c r="AK60" s="15" t="n">
        <f aca="false">AK8/AK$11*Month!AL$28</f>
        <v>9834.4826285034</v>
      </c>
    </row>
    <row r="61" customFormat="false" ht="13.8" hidden="false" customHeight="false" outlineLevel="0" collapsed="false">
      <c r="A61" s="11" t="s">
        <v>99</v>
      </c>
      <c r="B61" s="15" t="n">
        <f aca="false">B9/B$11*Month!C$28</f>
        <v>0</v>
      </c>
      <c r="C61" s="15" t="n">
        <f aca="false">C9/C$11*Month!D$28</f>
        <v>0</v>
      </c>
      <c r="D61" s="15" t="n">
        <f aca="false">D9/D$11*Month!E$28</f>
        <v>0</v>
      </c>
      <c r="E61" s="15" t="n">
        <f aca="false">E9/E$11*Month!F$28</f>
        <v>0</v>
      </c>
      <c r="F61" s="15" t="n">
        <f aca="false">F9/F$11*Month!G$28</f>
        <v>0</v>
      </c>
      <c r="G61" s="15" t="n">
        <f aca="false">G9/G$11*Month!H$28</f>
        <v>0</v>
      </c>
      <c r="H61" s="15" t="n">
        <f aca="false">H9/H$11*Month!I$28</f>
        <v>0</v>
      </c>
      <c r="I61" s="15" t="n">
        <f aca="false">I9/I$11*Month!J$28</f>
        <v>0</v>
      </c>
      <c r="J61" s="15" t="n">
        <f aca="false">J9/J$11*Month!K$28</f>
        <v>0</v>
      </c>
      <c r="K61" s="15" t="n">
        <f aca="false">K9/K$11*Month!L$28</f>
        <v>0</v>
      </c>
      <c r="L61" s="15" t="n">
        <f aca="false">L9/L$11*Month!M$28</f>
        <v>0</v>
      </c>
      <c r="M61" s="15" t="n">
        <f aca="false">M9/M$11*Month!N$28</f>
        <v>0</v>
      </c>
      <c r="N61" s="15" t="n">
        <f aca="false">N9/N$11*Month!O$28</f>
        <v>0</v>
      </c>
      <c r="O61" s="15" t="n">
        <f aca="false">O9/O$11*Month!P$28</f>
        <v>0</v>
      </c>
      <c r="P61" s="15" t="n">
        <f aca="false">P9/P$11*Month!Q$28</f>
        <v>0</v>
      </c>
      <c r="Q61" s="15" t="n">
        <f aca="false">Q9/Q$11*Month!R$28</f>
        <v>0</v>
      </c>
      <c r="R61" s="15" t="n">
        <f aca="false">R9/R$11*Month!S$28</f>
        <v>0</v>
      </c>
      <c r="S61" s="15" t="n">
        <f aca="false">S9/S$11*Month!T$28</f>
        <v>0</v>
      </c>
      <c r="T61" s="15" t="n">
        <f aca="false">T9/T$11*Month!U$28</f>
        <v>0</v>
      </c>
      <c r="U61" s="15" t="n">
        <f aca="false">U9/U$11*Month!V$28</f>
        <v>0</v>
      </c>
      <c r="V61" s="15" t="n">
        <f aca="false">V9/V$11*Month!W$28</f>
        <v>0</v>
      </c>
      <c r="W61" s="15" t="n">
        <f aca="false">W9/W$11*Month!X$28</f>
        <v>0</v>
      </c>
      <c r="X61" s="15" t="n">
        <f aca="false">X9/X$11*Month!Y$28</f>
        <v>0</v>
      </c>
      <c r="Y61" s="15" t="n">
        <f aca="false">Y9/Y$11*Month!Z$28</f>
        <v>0</v>
      </c>
      <c r="Z61" s="15" t="n">
        <f aca="false">Z9/Z$11*Month!AA$28</f>
        <v>0</v>
      </c>
      <c r="AA61" s="15" t="n">
        <f aca="false">AA9/AA$11*Month!AB$28</f>
        <v>0</v>
      </c>
      <c r="AB61" s="15" t="n">
        <f aca="false">AB9/AB$11*Month!AC$28</f>
        <v>0</v>
      </c>
      <c r="AC61" s="15" t="n">
        <f aca="false">AC9/AC$11*Month!AD$28</f>
        <v>0</v>
      </c>
      <c r="AD61" s="15" t="n">
        <f aca="false">AD9/AD$11*Month!AE$28</f>
        <v>0</v>
      </c>
      <c r="AE61" s="15" t="n">
        <f aca="false">AE9/AE$11*Month!AF$28</f>
        <v>0</v>
      </c>
      <c r="AF61" s="15" t="n">
        <f aca="false">AF9/AF$11*Month!AG$28</f>
        <v>0</v>
      </c>
      <c r="AG61" s="15" t="n">
        <f aca="false">AG9/AG$11*Month!AH$28</f>
        <v>0</v>
      </c>
      <c r="AH61" s="15" t="n">
        <f aca="false">AH9/AH$11*Month!AI$28</f>
        <v>0</v>
      </c>
      <c r="AI61" s="15" t="n">
        <f aca="false">AI9/AI$11*Month!AJ$28</f>
        <v>0</v>
      </c>
      <c r="AJ61" s="15" t="n">
        <f aca="false">AJ9/AJ$11*Month!AK$28</f>
        <v>0</v>
      </c>
      <c r="AK61" s="15" t="n">
        <f aca="false">AK9/AK$11*Month!AL$28</f>
        <v>0</v>
      </c>
    </row>
    <row r="62" customFormat="false" ht="13.8" hidden="false" customHeight="false" outlineLevel="0" collapsed="false">
      <c r="A62" s="11" t="s">
        <v>100</v>
      </c>
      <c r="B62" s="15" t="n">
        <f aca="false">SUM(B57:B61)</f>
        <v>53025</v>
      </c>
      <c r="C62" s="15" t="n">
        <f aca="false">SUM(C57:C61)</f>
        <v>42200</v>
      </c>
      <c r="D62" s="15" t="n">
        <f aca="false">SUM(D57:D61)</f>
        <v>19050</v>
      </c>
      <c r="E62" s="15" t="n">
        <f aca="false">SUM(E57:E61)</f>
        <v>30127</v>
      </c>
      <c r="F62" s="15" t="n">
        <f aca="false">SUM(F57:F61)</f>
        <v>128435</v>
      </c>
      <c r="G62" s="15" t="n">
        <f aca="false">SUM(G57:G61)</f>
        <v>83299</v>
      </c>
      <c r="H62" s="15" t="n">
        <f aca="false">SUM(H57:H61)</f>
        <v>23743</v>
      </c>
      <c r="I62" s="15" t="n">
        <f aca="false">SUM(I57:I61)</f>
        <v>15596.48</v>
      </c>
      <c r="J62" s="15" t="n">
        <f aca="false">SUM(J57:J61)</f>
        <v>2846</v>
      </c>
      <c r="K62" s="15" t="n">
        <f aca="false">SUM(K57:K61)</f>
        <v>150738.56</v>
      </c>
      <c r="L62" s="15" t="n">
        <f aca="false">SUM(L57:L61)</f>
        <v>148141.64</v>
      </c>
      <c r="M62" s="15" t="n">
        <f aca="false">SUM(M57:M61)</f>
        <v>112564</v>
      </c>
      <c r="N62" s="15" t="n">
        <f aca="false">SUM(N57:N61)</f>
        <v>23995</v>
      </c>
      <c r="O62" s="15" t="n">
        <f aca="false">SUM(O57:O61)</f>
        <v>48046</v>
      </c>
      <c r="P62" s="15" t="n">
        <f aca="false">SUM(P57:P61)</f>
        <v>133187.5</v>
      </c>
      <c r="Q62" s="15" t="n">
        <f aca="false">SUM(Q57:Q61)</f>
        <v>201762.81</v>
      </c>
      <c r="R62" s="15" t="n">
        <f aca="false">SUM(R57:R61)</f>
        <v>194726</v>
      </c>
      <c r="S62" s="15" t="n">
        <f aca="false">SUM(S57:S61)</f>
        <v>33898.3</v>
      </c>
      <c r="T62" s="15" t="n">
        <f aca="false">SUM(T57:T61)</f>
        <v>21153.46</v>
      </c>
      <c r="U62" s="15" t="n">
        <f aca="false">SUM(U57:U61)</f>
        <v>0</v>
      </c>
      <c r="V62" s="15" t="n">
        <f aca="false">SUM(V57:V61)</f>
        <v>0</v>
      </c>
      <c r="W62" s="15" t="n">
        <f aca="false">SUM(W57:W61)</f>
        <v>215630.98</v>
      </c>
      <c r="X62" s="15" t="n">
        <f aca="false">SUM(X57:X61)</f>
        <v>245728.19</v>
      </c>
      <c r="Y62" s="15" t="n">
        <f aca="false">SUM(Y57:Y61)</f>
        <v>155242.7</v>
      </c>
      <c r="Z62" s="15" t="n">
        <f aca="false">SUM(Z57:Z61)</f>
        <v>52475.74</v>
      </c>
      <c r="AA62" s="15" t="n">
        <f aca="false">SUM(AA57:AA61)</f>
        <v>129069.56</v>
      </c>
      <c r="AB62" s="15" t="n">
        <f aca="false">SUM(AB57:AB61)</f>
        <v>118641.41</v>
      </c>
      <c r="AC62" s="15" t="n">
        <f aca="false">SUM(AC57:AC61)</f>
        <v>86227.32</v>
      </c>
      <c r="AD62" s="15" t="n">
        <f aca="false">SUM(AD57:AD61)</f>
        <v>287572.1</v>
      </c>
      <c r="AE62" s="15" t="n">
        <f aca="false">SUM(AE57:AE61)</f>
        <v>80582.38</v>
      </c>
      <c r="AF62" s="15" t="n">
        <f aca="false">SUM(AF57:AF61)</f>
        <v>55339.8</v>
      </c>
      <c r="AG62" s="15" t="n">
        <f aca="false">SUM(AG57:AG61)</f>
        <v>0</v>
      </c>
      <c r="AH62" s="15" t="n">
        <f aca="false">SUM(AH57:AH61)</f>
        <v>0</v>
      </c>
      <c r="AI62" s="15" t="n">
        <f aca="false">SUM(AI57:AI61)</f>
        <v>168025.6</v>
      </c>
      <c r="AJ62" s="15" t="n">
        <f aca="false">SUM(AJ57:AJ61)</f>
        <v>545688.96</v>
      </c>
      <c r="AK62" s="15" t="n">
        <f aca="false">SUM(AK57:AK61)</f>
        <v>534327.24</v>
      </c>
    </row>
    <row r="63" customFormat="false" ht="13.8" hidden="false" customHeight="false" outlineLevel="0" collapsed="false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 customFormat="false" ht="13.8" hidden="false" customHeight="false" outlineLevel="0" collapsed="false">
      <c r="A64" s="11" t="s">
        <v>101</v>
      </c>
      <c r="B64" s="15" t="n">
        <f aca="false">B5/B$11*Month!C$18</f>
        <v>152948</v>
      </c>
      <c r="C64" s="15" t="n">
        <f aca="false">C5/C$11*Month!D$18</f>
        <v>126381</v>
      </c>
      <c r="D64" s="15" t="n">
        <f aca="false">D5/D$11*Month!E$18</f>
        <v>14197.2151352362</v>
      </c>
      <c r="E64" s="15" t="n">
        <f aca="false">E5/E$11*Month!F$18</f>
        <v>22723.3279535998</v>
      </c>
      <c r="F64" s="15" t="n">
        <f aca="false">F5/F$11*Month!G$18</f>
        <v>123227.123826069</v>
      </c>
      <c r="G64" s="15" t="n">
        <f aca="false">G5/G$11*Month!H$18</f>
        <v>90636.3177518693</v>
      </c>
      <c r="H64" s="15" t="n">
        <f aca="false">H5/H$11*Month!I$18</f>
        <v>79099.9646862925</v>
      </c>
      <c r="I64" s="15" t="n">
        <f aca="false">I5/I$11*Month!J$18</f>
        <v>23803.4058855213</v>
      </c>
      <c r="J64" s="15" t="n">
        <f aca="false">J5/J$11*Month!K$18</f>
        <v>93435.8332248333</v>
      </c>
      <c r="K64" s="15" t="n">
        <f aca="false">K5/K$11*Month!L$18</f>
        <v>228143.000060221</v>
      </c>
      <c r="L64" s="15" t="n">
        <f aca="false">L5/L$11*Month!M$18</f>
        <v>303343.6</v>
      </c>
      <c r="M64" s="15" t="n">
        <f aca="false">M5/M$11*Month!N$18</f>
        <v>357840.748562362</v>
      </c>
      <c r="N64" s="15" t="n">
        <f aca="false">N5/N$11*Month!O$18</f>
        <v>195579.487940548</v>
      </c>
      <c r="O64" s="15" t="n">
        <f aca="false">O5/O$11*Month!P$18</f>
        <v>58869.2585311166</v>
      </c>
      <c r="P64" s="15" t="n">
        <f aca="false">P5/P$11*Month!Q$18</f>
        <v>52782.9735488777</v>
      </c>
      <c r="Q64" s="15" t="n">
        <f aca="false">Q5/Q$11*Month!R$18</f>
        <v>147520.578241652</v>
      </c>
      <c r="R64" s="15" t="n">
        <f aca="false">R5/R$11*Month!S$18</f>
        <v>291276.462934452</v>
      </c>
      <c r="S64" s="15" t="n">
        <f aca="false">S5/S$11*Month!T$18</f>
        <v>119768.390412408</v>
      </c>
      <c r="T64" s="15" t="n">
        <f aca="false">T5/T$11*Month!U$18</f>
        <v>94391.4233160998</v>
      </c>
      <c r="U64" s="15" t="n">
        <f aca="false">U5/U$11*Month!V$18</f>
        <v>81272.7414421675</v>
      </c>
      <c r="V64" s="15" t="n">
        <f aca="false">V5/V$11*Month!W$18</f>
        <v>41601.4135892509</v>
      </c>
      <c r="W64" s="15" t="n">
        <f aca="false">W5/W$11*Month!X$18</f>
        <v>218197.34940449</v>
      </c>
      <c r="X64" s="15" t="n">
        <f aca="false">X5/X$11*Month!Y$18</f>
        <v>181139.235572023</v>
      </c>
      <c r="Y64" s="15" t="n">
        <f aca="false">Y5/Y$11*Month!Z$18</f>
        <v>251337.191019694</v>
      </c>
      <c r="Z64" s="15" t="n">
        <f aca="false">Z5/Z$11*Month!AA$18</f>
        <v>170942.175778151</v>
      </c>
      <c r="AA64" s="15" t="n">
        <f aca="false">AA5/AA$11*Month!AB$18</f>
        <v>82786.0360727664</v>
      </c>
      <c r="AB64" s="15" t="n">
        <f aca="false">AB5/AB$11*Month!AC$18</f>
        <v>59192.6758957824</v>
      </c>
      <c r="AC64" s="15" t="n">
        <f aca="false">AC5/AC$11*Month!AD$18</f>
        <v>104331.184881667</v>
      </c>
      <c r="AD64" s="15" t="n">
        <f aca="false">AD5/AD$11*Month!AE$18</f>
        <v>158405.87173763</v>
      </c>
      <c r="AE64" s="15" t="n">
        <f aca="false">AE5/AE$11*Month!AF$18</f>
        <v>139320.450287386</v>
      </c>
      <c r="AF64" s="15" t="n">
        <f aca="false">AF5/AF$11*Month!AG$18</f>
        <v>96384.7360718629</v>
      </c>
      <c r="AG64" s="15" t="n">
        <f aca="false">AG5/AG$11*Month!AH$18</f>
        <v>130027.027405868</v>
      </c>
      <c r="AH64" s="15" t="n">
        <f aca="false">AH5/AH$11*Month!AI$18</f>
        <v>123594.220119026</v>
      </c>
      <c r="AI64" s="15" t="n">
        <f aca="false">AI5/AI$11*Month!AJ$18</f>
        <v>255643.685567809</v>
      </c>
      <c r="AJ64" s="15" t="n">
        <f aca="false">AJ5/AJ$11*Month!AK$18</f>
        <v>316966.281495971</v>
      </c>
      <c r="AK64" s="15" t="n">
        <f aca="false">AK5/AK$11*Month!AL$18</f>
        <v>340797.204011001</v>
      </c>
    </row>
    <row r="65" customFormat="false" ht="13.8" hidden="false" customHeight="false" outlineLevel="0" collapsed="false">
      <c r="A65" s="11" t="s">
        <v>102</v>
      </c>
      <c r="B65" s="15" t="n">
        <f aca="false">B6/B$11*Month!C$18</f>
        <v>0</v>
      </c>
      <c r="C65" s="15" t="n">
        <f aca="false">C6/C$11*Month!D$18</f>
        <v>0</v>
      </c>
      <c r="D65" s="15" t="n">
        <f aca="false">D6/D$11*Month!E$18</f>
        <v>0</v>
      </c>
      <c r="E65" s="15" t="n">
        <f aca="false">E6/E$11*Month!F$18</f>
        <v>0</v>
      </c>
      <c r="F65" s="15" t="n">
        <f aca="false">F6/F$11*Month!G$18</f>
        <v>0</v>
      </c>
      <c r="G65" s="15" t="n">
        <f aca="false">G6/G$11*Month!H$18</f>
        <v>0</v>
      </c>
      <c r="H65" s="15" t="n">
        <f aca="false">H6/H$11*Month!I$18</f>
        <v>0</v>
      </c>
      <c r="I65" s="15" t="n">
        <f aca="false">I6/I$11*Month!J$18</f>
        <v>0</v>
      </c>
      <c r="J65" s="15" t="n">
        <f aca="false">J6/J$11*Month!K$18</f>
        <v>0</v>
      </c>
      <c r="K65" s="15" t="n">
        <f aca="false">K6/K$11*Month!L$18</f>
        <v>0</v>
      </c>
      <c r="L65" s="15" t="n">
        <f aca="false">L6/L$11*Month!M$18</f>
        <v>0</v>
      </c>
      <c r="M65" s="15" t="n">
        <f aca="false">M6/M$11*Month!N$18</f>
        <v>0</v>
      </c>
      <c r="N65" s="15" t="n">
        <f aca="false">N6/N$11*Month!O$18</f>
        <v>0</v>
      </c>
      <c r="O65" s="15" t="n">
        <f aca="false">O6/O$11*Month!P$18</f>
        <v>0</v>
      </c>
      <c r="P65" s="15" t="n">
        <f aca="false">P6/P$11*Month!Q$18</f>
        <v>0</v>
      </c>
      <c r="Q65" s="15" t="n">
        <f aca="false">Q6/Q$11*Month!R$18</f>
        <v>0</v>
      </c>
      <c r="R65" s="15" t="n">
        <f aca="false">R6/R$11*Month!S$18</f>
        <v>0</v>
      </c>
      <c r="S65" s="15" t="n">
        <f aca="false">S6/S$11*Month!T$18</f>
        <v>0</v>
      </c>
      <c r="T65" s="15" t="n">
        <f aca="false">T6/T$11*Month!U$18</f>
        <v>0</v>
      </c>
      <c r="U65" s="15" t="n">
        <f aca="false">U6/U$11*Month!V$18</f>
        <v>0</v>
      </c>
      <c r="V65" s="15" t="n">
        <f aca="false">V6/V$11*Month!W$18</f>
        <v>0</v>
      </c>
      <c r="W65" s="15" t="n">
        <f aca="false">W6/W$11*Month!X$18</f>
        <v>0</v>
      </c>
      <c r="X65" s="15" t="n">
        <f aca="false">X6/X$11*Month!Y$18</f>
        <v>0</v>
      </c>
      <c r="Y65" s="15" t="n">
        <f aca="false">Y6/Y$11*Month!Z$18</f>
        <v>0</v>
      </c>
      <c r="Z65" s="15" t="n">
        <f aca="false">Z6/Z$11*Month!AA$18</f>
        <v>0</v>
      </c>
      <c r="AA65" s="15" t="n">
        <f aca="false">AA6/AA$11*Month!AB$18</f>
        <v>0</v>
      </c>
      <c r="AB65" s="15" t="n">
        <f aca="false">AB6/AB$11*Month!AC$18</f>
        <v>0</v>
      </c>
      <c r="AC65" s="15" t="n">
        <f aca="false">AC6/AC$11*Month!AD$18</f>
        <v>0</v>
      </c>
      <c r="AD65" s="15" t="n">
        <f aca="false">AD6/AD$11*Month!AE$18</f>
        <v>0</v>
      </c>
      <c r="AE65" s="15" t="n">
        <f aca="false">AE6/AE$11*Month!AF$18</f>
        <v>0</v>
      </c>
      <c r="AF65" s="15" t="n">
        <f aca="false">AF6/AF$11*Month!AG$18</f>
        <v>0</v>
      </c>
      <c r="AG65" s="15" t="n">
        <f aca="false">AG6/AG$11*Month!AH$18</f>
        <v>0</v>
      </c>
      <c r="AH65" s="15" t="n">
        <f aca="false">AH6/AH$11*Month!AI$18</f>
        <v>0</v>
      </c>
      <c r="AI65" s="15" t="n">
        <f aca="false">AI6/AI$11*Month!AJ$18</f>
        <v>0</v>
      </c>
      <c r="AJ65" s="15" t="n">
        <f aca="false">AJ6/AJ$11*Month!AK$18</f>
        <v>0</v>
      </c>
      <c r="AK65" s="15" t="n">
        <f aca="false">AK6/AK$11*Month!AL$18</f>
        <v>0</v>
      </c>
    </row>
    <row r="66" customFormat="false" ht="13.8" hidden="false" customHeight="false" outlineLevel="0" collapsed="false">
      <c r="A66" s="11" t="s">
        <v>103</v>
      </c>
      <c r="B66" s="15" t="n">
        <f aca="false">B7/B$11*Month!C$18</f>
        <v>0</v>
      </c>
      <c r="C66" s="15" t="n">
        <f aca="false">C7/C$11*Month!D$18</f>
        <v>0</v>
      </c>
      <c r="D66" s="15" t="n">
        <f aca="false">D7/D$11*Month!E$18</f>
        <v>20672.2848647638</v>
      </c>
      <c r="E66" s="15" t="n">
        <f aca="false">E7/E$11*Month!F$18</f>
        <v>15594.6720464002</v>
      </c>
      <c r="F66" s="15" t="n">
        <f aca="false">F7/F$11*Month!G$18</f>
        <v>66728.8761739309</v>
      </c>
      <c r="G66" s="15" t="n">
        <f aca="false">G7/G$11*Month!H$18</f>
        <v>64942.6822481307</v>
      </c>
      <c r="H66" s="15" t="n">
        <f aca="false">H7/H$11*Month!I$18</f>
        <v>57503.0353137075</v>
      </c>
      <c r="I66" s="15" t="n">
        <f aca="false">I7/I$11*Month!J$18</f>
        <v>17776.5941144787</v>
      </c>
      <c r="J66" s="15" t="n">
        <f aca="false">J7/J$11*Month!K$18</f>
        <v>5468.16677516671</v>
      </c>
      <c r="K66" s="15" t="n">
        <f aca="false">K7/K$11*Month!L$18</f>
        <v>1755.49993977935</v>
      </c>
      <c r="L66" s="15" t="n">
        <f aca="false">L7/L$11*Month!M$18</f>
        <v>0</v>
      </c>
      <c r="M66" s="15" t="n">
        <f aca="false">M7/M$11*Month!N$18</f>
        <v>10167.0514376376</v>
      </c>
      <c r="N66" s="15" t="n">
        <f aca="false">N7/N$11*Month!O$18</f>
        <v>1950.51205945176</v>
      </c>
      <c r="O66" s="15" t="n">
        <f aca="false">O7/O$11*Month!P$18</f>
        <v>30178.7414688835</v>
      </c>
      <c r="P66" s="15" t="n">
        <f aca="false">P7/P$11*Month!Q$18</f>
        <v>112999.556451122</v>
      </c>
      <c r="Q66" s="15" t="n">
        <f aca="false">Q7/Q$11*Month!R$18</f>
        <v>41697.4717583483</v>
      </c>
      <c r="R66" s="15" t="n">
        <f aca="false">R7/R$11*Month!S$18</f>
        <v>56885.5370655477</v>
      </c>
      <c r="S66" s="15" t="n">
        <f aca="false">S7/S$11*Month!T$18</f>
        <v>55607.349587592</v>
      </c>
      <c r="T66" s="15" t="n">
        <f aca="false">T7/T$11*Month!U$18</f>
        <v>32684.5766839002</v>
      </c>
      <c r="U66" s="15" t="n">
        <f aca="false">U7/U$11*Month!V$18</f>
        <v>98395.4325564035</v>
      </c>
      <c r="V66" s="15" t="n">
        <f aca="false">V7/V$11*Month!W$18</f>
        <v>77851.6795474142</v>
      </c>
      <c r="W66" s="15" t="n">
        <f aca="false">W7/W$11*Month!X$18</f>
        <v>36968.5761192611</v>
      </c>
      <c r="X66" s="15" t="n">
        <f aca="false">X7/X$11*Month!Y$18</f>
        <v>29609.4859127626</v>
      </c>
      <c r="Y66" s="15" t="n">
        <f aca="false">Y7/Y$11*Month!Z$18</f>
        <v>31107.3345007881</v>
      </c>
      <c r="Z66" s="15" t="n">
        <f aca="false">Z7/Z$11*Month!AA$18</f>
        <v>59529.2010276249</v>
      </c>
      <c r="AA66" s="15" t="n">
        <f aca="false">AA7/AA$11*Month!AB$18</f>
        <v>74535.9639272336</v>
      </c>
      <c r="AB66" s="15" t="n">
        <f aca="false">AB7/AB$11*Month!AC$18</f>
        <v>64021.9303065408</v>
      </c>
      <c r="AC66" s="15" t="n">
        <f aca="false">AC7/AC$11*Month!AD$18</f>
        <v>122318.936009763</v>
      </c>
      <c r="AD66" s="15" t="n">
        <f aca="false">AD7/AD$11*Month!AE$18</f>
        <v>102435.0667537</v>
      </c>
      <c r="AE66" s="15" t="n">
        <f aca="false">AE7/AE$11*Month!AF$18</f>
        <v>121806.414189853</v>
      </c>
      <c r="AF66" s="15" t="n">
        <f aca="false">AF7/AF$11*Month!AG$18</f>
        <v>116418.291224118</v>
      </c>
      <c r="AG66" s="15" t="n">
        <f aca="false">AG7/AG$11*Month!AH$18</f>
        <v>189472.77704333</v>
      </c>
      <c r="AH66" s="15" t="n">
        <f aca="false">AH7/AH$11*Month!AI$18</f>
        <v>229512.555122259</v>
      </c>
      <c r="AI66" s="15" t="n">
        <f aca="false">AI7/AI$11*Month!AJ$18</f>
        <v>99986.4877544669</v>
      </c>
      <c r="AJ66" s="15" t="n">
        <f aca="false">AJ7/AJ$11*Month!AK$18</f>
        <v>44856.2801116481</v>
      </c>
      <c r="AK66" s="15" t="n">
        <f aca="false">AK7/AK$11*Month!AL$18</f>
        <v>69646.3194292821</v>
      </c>
    </row>
    <row r="67" customFormat="false" ht="13.8" hidden="false" customHeight="false" outlineLevel="0" collapsed="false">
      <c r="A67" s="11" t="s">
        <v>104</v>
      </c>
      <c r="B67" s="15" t="n">
        <f aca="false">B8/B$11*Month!C$18</f>
        <v>0</v>
      </c>
      <c r="C67" s="15" t="n">
        <f aca="false">C8/C$11*Month!D$18</f>
        <v>0</v>
      </c>
      <c r="D67" s="15" t="n">
        <f aca="false">D8/D$11*Month!E$18</f>
        <v>0</v>
      </c>
      <c r="E67" s="15" t="n">
        <f aca="false">E8/E$11*Month!F$18</f>
        <v>0</v>
      </c>
      <c r="F67" s="15" t="n">
        <f aca="false">F8/F$11*Month!G$18</f>
        <v>0</v>
      </c>
      <c r="G67" s="15" t="n">
        <f aca="false">G8/G$11*Month!H$18</f>
        <v>0</v>
      </c>
      <c r="H67" s="15" t="n">
        <f aca="false">H8/H$11*Month!I$18</f>
        <v>0</v>
      </c>
      <c r="I67" s="15" t="n">
        <f aca="false">I8/I$11*Month!J$18</f>
        <v>0</v>
      </c>
      <c r="J67" s="15" t="n">
        <f aca="false">J8/J$11*Month!K$18</f>
        <v>0</v>
      </c>
      <c r="K67" s="15" t="n">
        <f aca="false">K8/K$11*Month!L$18</f>
        <v>0</v>
      </c>
      <c r="L67" s="15" t="n">
        <f aca="false">L8/L$11*Month!M$18</f>
        <v>0</v>
      </c>
      <c r="M67" s="15" t="n">
        <f aca="false">M8/M$11*Month!N$18</f>
        <v>0</v>
      </c>
      <c r="N67" s="15" t="n">
        <f aca="false">N8/N$11*Month!O$18</f>
        <v>0</v>
      </c>
      <c r="O67" s="15" t="n">
        <f aca="false">O8/O$11*Month!P$18</f>
        <v>0</v>
      </c>
      <c r="P67" s="15" t="n">
        <f aca="false">P8/P$11*Month!Q$18</f>
        <v>0</v>
      </c>
      <c r="Q67" s="15" t="n">
        <f aca="false">Q8/Q$11*Month!R$18</f>
        <v>0</v>
      </c>
      <c r="R67" s="15" t="n">
        <f aca="false">R8/R$11*Month!S$18</f>
        <v>0</v>
      </c>
      <c r="S67" s="15" t="n">
        <f aca="false">S8/S$11*Month!T$18</f>
        <v>0</v>
      </c>
      <c r="T67" s="15" t="n">
        <f aca="false">T8/T$11*Month!U$18</f>
        <v>0</v>
      </c>
      <c r="U67" s="15" t="n">
        <f aca="false">U8/U$11*Month!V$18</f>
        <v>5868.82600142904</v>
      </c>
      <c r="V67" s="15" t="n">
        <f aca="false">V8/V$11*Month!W$18</f>
        <v>6623.76686333485</v>
      </c>
      <c r="W67" s="15" t="n">
        <f aca="false">W8/W$11*Month!X$18</f>
        <v>4581.50447624912</v>
      </c>
      <c r="X67" s="15" t="n">
        <f aca="false">X8/X$11*Month!Y$18</f>
        <v>1698.27851521438</v>
      </c>
      <c r="Y67" s="15" t="n">
        <f aca="false">Y8/Y$11*Month!Z$18</f>
        <v>892.094479517869</v>
      </c>
      <c r="Z67" s="15" t="n">
        <f aca="false">Z8/Z$11*Month!AA$18</f>
        <v>469.473194224172</v>
      </c>
      <c r="AA67" s="15" t="n">
        <f aca="false">AA8/AA$11*Month!AB$18</f>
        <v>0</v>
      </c>
      <c r="AB67" s="15" t="n">
        <f aca="false">AB8/AB$11*Month!AC$18</f>
        <v>1447.39379767679</v>
      </c>
      <c r="AC67" s="15" t="n">
        <f aca="false">AC8/AC$11*Month!AD$18</f>
        <v>1084.84910857028</v>
      </c>
      <c r="AD67" s="15" t="n">
        <f aca="false">AD8/AD$11*Month!AE$18</f>
        <v>4867.83150867087</v>
      </c>
      <c r="AE67" s="15" t="n">
        <f aca="false">AE8/AE$11*Month!AF$18</f>
        <v>2431.48552276114</v>
      </c>
      <c r="AF67" s="15" t="n">
        <f aca="false">AF8/AF$11*Month!AG$18</f>
        <v>1541.04270401959</v>
      </c>
      <c r="AG67" s="15" t="n">
        <f aca="false">AG8/AG$11*Month!AH$18</f>
        <v>1623.06555080223</v>
      </c>
      <c r="AH67" s="15" t="n">
        <f aca="false">AH8/AH$11*Month!AI$18</f>
        <v>3010.45475871455</v>
      </c>
      <c r="AI67" s="15" t="n">
        <f aca="false">AI8/AI$11*Month!AJ$18</f>
        <v>3115.44667772429</v>
      </c>
      <c r="AJ67" s="15" t="n">
        <f aca="false">AJ8/AJ$11*Month!AK$18</f>
        <v>4345.04839238122</v>
      </c>
      <c r="AK67" s="15" t="n">
        <f aca="false">AK8/AK$11*Month!AL$18</f>
        <v>7696.00655971718</v>
      </c>
    </row>
    <row r="68" customFormat="false" ht="13.8" hidden="false" customHeight="false" outlineLevel="0" collapsed="false">
      <c r="A68" s="11" t="s">
        <v>105</v>
      </c>
      <c r="B68" s="15" t="n">
        <f aca="false">B9/B$11*Month!C$18</f>
        <v>0</v>
      </c>
      <c r="C68" s="15" t="n">
        <f aca="false">C9/C$11*Month!D$18</f>
        <v>0</v>
      </c>
      <c r="D68" s="15" t="n">
        <f aca="false">D9/D$11*Month!E$18</f>
        <v>0</v>
      </c>
      <c r="E68" s="15" t="n">
        <f aca="false">E9/E$11*Month!F$18</f>
        <v>0</v>
      </c>
      <c r="F68" s="15" t="n">
        <f aca="false">F9/F$11*Month!G$18</f>
        <v>0</v>
      </c>
      <c r="G68" s="15" t="n">
        <f aca="false">G9/G$11*Month!H$18</f>
        <v>0</v>
      </c>
      <c r="H68" s="15" t="n">
        <f aca="false">H9/H$11*Month!I$18</f>
        <v>0</v>
      </c>
      <c r="I68" s="15" t="n">
        <f aca="false">I9/I$11*Month!J$18</f>
        <v>0</v>
      </c>
      <c r="J68" s="15" t="n">
        <f aca="false">J9/J$11*Month!K$18</f>
        <v>0</v>
      </c>
      <c r="K68" s="15" t="n">
        <f aca="false">K9/K$11*Month!L$18</f>
        <v>0</v>
      </c>
      <c r="L68" s="15" t="n">
        <f aca="false">L9/L$11*Month!M$18</f>
        <v>0</v>
      </c>
      <c r="M68" s="15" t="n">
        <f aca="false">M9/M$11*Month!N$18</f>
        <v>0</v>
      </c>
      <c r="N68" s="15" t="n">
        <f aca="false">N9/N$11*Month!O$18</f>
        <v>0</v>
      </c>
      <c r="O68" s="15" t="n">
        <f aca="false">O9/O$11*Month!P$18</f>
        <v>0</v>
      </c>
      <c r="P68" s="15" t="n">
        <f aca="false">P9/P$11*Month!Q$18</f>
        <v>0</v>
      </c>
      <c r="Q68" s="15" t="n">
        <f aca="false">Q9/Q$11*Month!R$18</f>
        <v>0</v>
      </c>
      <c r="R68" s="15" t="n">
        <f aca="false">R9/R$11*Month!S$18</f>
        <v>0</v>
      </c>
      <c r="S68" s="15" t="n">
        <f aca="false">S9/S$11*Month!T$18</f>
        <v>0</v>
      </c>
      <c r="T68" s="15" t="n">
        <f aca="false">T9/T$11*Month!U$18</f>
        <v>0</v>
      </c>
      <c r="U68" s="15" t="n">
        <f aca="false">U9/U$11*Month!V$18</f>
        <v>0</v>
      </c>
      <c r="V68" s="15" t="n">
        <f aca="false">V9/V$11*Month!W$18</f>
        <v>0</v>
      </c>
      <c r="W68" s="15" t="n">
        <f aca="false">W9/W$11*Month!X$18</f>
        <v>0</v>
      </c>
      <c r="X68" s="15" t="n">
        <f aca="false">X9/X$11*Month!Y$18</f>
        <v>0</v>
      </c>
      <c r="Y68" s="15" t="n">
        <f aca="false">Y9/Y$11*Month!Z$18</f>
        <v>0</v>
      </c>
      <c r="Z68" s="15" t="n">
        <f aca="false">Z9/Z$11*Month!AA$18</f>
        <v>0</v>
      </c>
      <c r="AA68" s="15" t="n">
        <f aca="false">AA9/AA$11*Month!AB$18</f>
        <v>0</v>
      </c>
      <c r="AB68" s="15" t="n">
        <f aca="false">AB9/AB$11*Month!AC$18</f>
        <v>0</v>
      </c>
      <c r="AC68" s="15" t="n">
        <f aca="false">AC9/AC$11*Month!AD$18</f>
        <v>0</v>
      </c>
      <c r="AD68" s="15" t="n">
        <f aca="false">AD9/AD$11*Month!AE$18</f>
        <v>0</v>
      </c>
      <c r="AE68" s="15" t="n">
        <f aca="false">AE9/AE$11*Month!AF$18</f>
        <v>0</v>
      </c>
      <c r="AF68" s="15" t="n">
        <f aca="false">AF9/AF$11*Month!AG$18</f>
        <v>0</v>
      </c>
      <c r="AG68" s="15" t="n">
        <f aca="false">AG9/AG$11*Month!AH$18</f>
        <v>0</v>
      </c>
      <c r="AH68" s="15" t="n">
        <f aca="false">AH9/AH$11*Month!AI$18</f>
        <v>0</v>
      </c>
      <c r="AI68" s="15" t="n">
        <f aca="false">AI9/AI$11*Month!AJ$18</f>
        <v>0</v>
      </c>
      <c r="AJ68" s="15" t="n">
        <f aca="false">AJ9/AJ$11*Month!AK$18</f>
        <v>0</v>
      </c>
      <c r="AK68" s="15" t="n">
        <f aca="false">AK9/AK$11*Month!AL$18</f>
        <v>0</v>
      </c>
    </row>
    <row r="69" customFormat="false" ht="13.8" hidden="false" customHeight="false" outlineLevel="0" collapsed="false">
      <c r="A69" s="11" t="s">
        <v>106</v>
      </c>
      <c r="B69" s="15" t="n">
        <f aca="false">SUM(B64:B68)</f>
        <v>152948</v>
      </c>
      <c r="C69" s="15" t="n">
        <f aca="false">SUM(C64:C68)</f>
        <v>126381</v>
      </c>
      <c r="D69" s="15" t="n">
        <f aca="false">SUM(D64:D68)</f>
        <v>34869.5</v>
      </c>
      <c r="E69" s="15" t="n">
        <f aca="false">SUM(E64:E68)</f>
        <v>38318</v>
      </c>
      <c r="F69" s="15" t="n">
        <f aca="false">SUM(F64:F68)</f>
        <v>189956</v>
      </c>
      <c r="G69" s="15" t="n">
        <f aca="false">SUM(G64:G68)</f>
        <v>155579</v>
      </c>
      <c r="H69" s="15" t="n">
        <f aca="false">SUM(H64:H68)</f>
        <v>136603</v>
      </c>
      <c r="I69" s="15" t="n">
        <f aca="false">SUM(I64:I68)</f>
        <v>41580</v>
      </c>
      <c r="J69" s="15" t="n">
        <f aca="false">SUM(J64:J68)</f>
        <v>98904</v>
      </c>
      <c r="K69" s="15" t="n">
        <f aca="false">SUM(K64:K68)</f>
        <v>229898.5</v>
      </c>
      <c r="L69" s="15" t="n">
        <f aca="false">SUM(L64:L68)</f>
        <v>303343.6</v>
      </c>
      <c r="M69" s="15" t="n">
        <f aca="false">SUM(M64:M68)</f>
        <v>368007.8</v>
      </c>
      <c r="N69" s="15" t="n">
        <f aca="false">SUM(N64:N68)</f>
        <v>197530</v>
      </c>
      <c r="O69" s="15" t="n">
        <f aca="false">SUM(O64:O68)</f>
        <v>89048</v>
      </c>
      <c r="P69" s="15" t="n">
        <f aca="false">SUM(P64:P68)</f>
        <v>165782.53</v>
      </c>
      <c r="Q69" s="15" t="n">
        <f aca="false">SUM(Q64:Q68)</f>
        <v>189218.05</v>
      </c>
      <c r="R69" s="15" t="n">
        <f aca="false">SUM(R64:R68)</f>
        <v>348162</v>
      </c>
      <c r="S69" s="15" t="n">
        <f aca="false">SUM(S64:S68)</f>
        <v>175375.74</v>
      </c>
      <c r="T69" s="15" t="n">
        <f aca="false">SUM(T64:T68)</f>
        <v>127076</v>
      </c>
      <c r="U69" s="15" t="n">
        <f aca="false">SUM(U64:U68)</f>
        <v>185537</v>
      </c>
      <c r="V69" s="15" t="n">
        <f aca="false">SUM(V64:V68)</f>
        <v>126076.86</v>
      </c>
      <c r="W69" s="15" t="n">
        <f aca="false">SUM(W64:W68)</f>
        <v>259747.43</v>
      </c>
      <c r="X69" s="15" t="n">
        <f aca="false">SUM(X64:X68)</f>
        <v>212447</v>
      </c>
      <c r="Y69" s="15" t="n">
        <f aca="false">SUM(Y64:Y68)</f>
        <v>283336.62</v>
      </c>
      <c r="Z69" s="15" t="n">
        <f aca="false">SUM(Z64:Z68)</f>
        <v>230940.85</v>
      </c>
      <c r="AA69" s="15" t="n">
        <f aca="false">SUM(AA64:AA68)</f>
        <v>157322</v>
      </c>
      <c r="AB69" s="15" t="n">
        <f aca="false">SUM(AB64:AB68)</f>
        <v>124662</v>
      </c>
      <c r="AC69" s="15" t="n">
        <f aca="false">SUM(AC64:AC68)</f>
        <v>227734.97</v>
      </c>
      <c r="AD69" s="15" t="n">
        <f aca="false">SUM(AD64:AD68)</f>
        <v>265708.77</v>
      </c>
      <c r="AE69" s="15" t="n">
        <f aca="false">SUM(AE64:AE68)</f>
        <v>263558.35</v>
      </c>
      <c r="AF69" s="15" t="n">
        <f aca="false">SUM(AF64:AF68)</f>
        <v>214344.07</v>
      </c>
      <c r="AG69" s="15" t="n">
        <f aca="false">SUM(AG64:AG68)</f>
        <v>321122.87</v>
      </c>
      <c r="AH69" s="15" t="n">
        <f aca="false">SUM(AH64:AH68)</f>
        <v>356117.23</v>
      </c>
      <c r="AI69" s="15" t="n">
        <f aca="false">SUM(AI64:AI68)</f>
        <v>358745.62</v>
      </c>
      <c r="AJ69" s="15" t="n">
        <f aca="false">SUM(AJ64:AJ68)</f>
        <v>366167.61</v>
      </c>
      <c r="AK69" s="15" t="n">
        <f aca="false">SUM(AK64:AK68)</f>
        <v>418139.53</v>
      </c>
    </row>
    <row r="70" customFormat="false" ht="13.8" hidden="false" customHeight="false" outlineLevel="0" collapsed="false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customFormat="false" ht="13.8" hidden="false" customHeight="false" outlineLevel="0" collapsed="false">
      <c r="A71" s="11" t="s">
        <v>107</v>
      </c>
      <c r="B71" s="15" t="n">
        <f aca="false">B13/B$19*Month!C$21</f>
        <v>4321.5</v>
      </c>
      <c r="C71" s="15" t="n">
        <f aca="false">C13/C$19*Month!D$21</f>
        <v>9270</v>
      </c>
      <c r="D71" s="15" t="n">
        <f aca="false">D13/D$19*Month!E$21</f>
        <v>426.72</v>
      </c>
      <c r="E71" s="15" t="n">
        <f aca="false">E13/E$19*Month!F$21</f>
        <v>451.63768115942</v>
      </c>
      <c r="F71" s="15" t="n">
        <f aca="false">F13/F$19*Month!G$21</f>
        <v>769.594095940959</v>
      </c>
      <c r="G71" s="15" t="n">
        <f aca="false">G13/G$19*Month!H$21</f>
        <v>1253.24538745387</v>
      </c>
      <c r="H71" s="15" t="n">
        <f aca="false">H13/H$19*Month!I$21</f>
        <v>2242.53513513514</v>
      </c>
      <c r="I71" s="15" t="n">
        <f aca="false">I13/I$19*Month!J$21</f>
        <v>977.020833333333</v>
      </c>
      <c r="J71" s="15" t="n">
        <f aca="false">J13/J$19*Month!K$21</f>
        <v>2446.07142857143</v>
      </c>
      <c r="K71" s="15" t="n">
        <f aca="false">K13/K$19*Month!L$21</f>
        <v>1237.65551839465</v>
      </c>
      <c r="L71" s="15" t="n">
        <f aca="false">L13/L$19*Month!M$21</f>
        <v>203.5</v>
      </c>
      <c r="M71" s="15" t="n">
        <f aca="false">M13/M$19*Month!N$21</f>
        <v>2846.07986111111</v>
      </c>
      <c r="N71" s="15" t="n">
        <f aca="false">N13/N$19*Month!O$21</f>
        <v>6909.26104972376</v>
      </c>
      <c r="O71" s="15" t="n">
        <f aca="false">O13/O$19*Month!P$21</f>
        <v>3561.53597359736</v>
      </c>
      <c r="P71" s="15" t="n">
        <f aca="false">P13/P$19*Month!Q$21</f>
        <v>1657.75919117647</v>
      </c>
      <c r="Q71" s="15" t="n">
        <f aca="false">Q13/Q$19*Month!R$21</f>
        <v>4719.51677852349</v>
      </c>
      <c r="R71" s="15" t="n">
        <f aca="false">R13/R$19*Month!S$21</f>
        <v>4887.04868913858</v>
      </c>
      <c r="S71" s="15" t="n">
        <f aca="false">S13/S$19*Month!T$21</f>
        <v>8039.77777777778</v>
      </c>
      <c r="T71" s="15" t="n">
        <f aca="false">T13/T$19*Month!U$21</f>
        <v>2683.65853658537</v>
      </c>
      <c r="U71" s="15" t="n">
        <f aca="false">U13/U$19*Month!V$21</f>
        <v>752.740298507463</v>
      </c>
      <c r="V71" s="15" t="n">
        <f aca="false">V13/V$19*Month!W$21</f>
        <v>759.375</v>
      </c>
      <c r="W71" s="15" t="n">
        <f aca="false">W13/W$19*Month!X$21</f>
        <v>4915.50495049505</v>
      </c>
      <c r="X71" s="15" t="n">
        <f aca="false">X13/X$19*Month!Y$21</f>
        <v>1119.95557655955</v>
      </c>
      <c r="Y71" s="15" t="n">
        <f aca="false">Y13/Y$19*Month!Z$21</f>
        <v>1387.80887372014</v>
      </c>
      <c r="Z71" s="15" t="n">
        <f aca="false">Z13/Z$19*Month!AA$21</f>
        <v>493.164556962025</v>
      </c>
      <c r="AA71" s="15" t="n">
        <f aca="false">AA13/AA$19*Month!AB$21</f>
        <v>9649.35714285714</v>
      </c>
      <c r="AB71" s="15" t="n">
        <f aca="false">AB13/AB$19*Month!AC$21</f>
        <v>626.409604519774</v>
      </c>
      <c r="AC71" s="15" t="n">
        <f aca="false">AC13/AC$19*Month!AD$21</f>
        <v>4521.57971014493</v>
      </c>
      <c r="AD71" s="15" t="n">
        <f aca="false">AD13/AD$19*Month!AE$21</f>
        <v>16952.2517780939</v>
      </c>
      <c r="AE71" s="15" t="n">
        <f aca="false">AE13/AE$19*Month!AF$21</f>
        <v>7230.02409638554</v>
      </c>
      <c r="AF71" s="15" t="n">
        <f aca="false">AF13/AF$19*Month!AG$21</f>
        <v>8666.2527733756</v>
      </c>
      <c r="AG71" s="15" t="n">
        <f aca="false">AG13/AG$19*Month!AH$21</f>
        <v>2335.35509838998</v>
      </c>
      <c r="AH71" s="15" t="n">
        <f aca="false">AH13/AH$19*Month!AI$21</f>
        <v>2227.75956284153</v>
      </c>
      <c r="AI71" s="15" t="n">
        <f aca="false">AI13/AI$19*Month!AJ$21</f>
        <v>14357.39503386</v>
      </c>
      <c r="AJ71" s="15" t="n">
        <f aca="false">AJ13/AJ$19*Month!AK$21</f>
        <v>27069.2965779468</v>
      </c>
      <c r="AK71" s="15" t="n">
        <f aca="false">AK13/AK$19*Month!AL$21</f>
        <v>15921.2589928058</v>
      </c>
    </row>
    <row r="72" customFormat="false" ht="13.8" hidden="false" customHeight="false" outlineLevel="0" collapsed="false">
      <c r="A72" s="11" t="s">
        <v>108</v>
      </c>
      <c r="B72" s="15" t="n">
        <f aca="false">B14/B$19*Month!C$21</f>
        <v>0</v>
      </c>
      <c r="C72" s="15" t="n">
        <f aca="false">C14/C$19*Month!D$21</f>
        <v>0</v>
      </c>
      <c r="D72" s="15" t="n">
        <f aca="false">D14/D$19*Month!E$21</f>
        <v>0</v>
      </c>
      <c r="E72" s="15" t="n">
        <f aca="false">E14/E$19*Month!F$21</f>
        <v>0</v>
      </c>
      <c r="F72" s="15" t="n">
        <f aca="false">F14/F$19*Month!G$21</f>
        <v>0</v>
      </c>
      <c r="G72" s="15" t="n">
        <f aca="false">G14/G$19*Month!H$21</f>
        <v>0</v>
      </c>
      <c r="H72" s="15" t="n">
        <f aca="false">H14/H$19*Month!I$21</f>
        <v>0</v>
      </c>
      <c r="I72" s="15" t="n">
        <f aca="false">I14/I$19*Month!J$21</f>
        <v>0</v>
      </c>
      <c r="J72" s="15" t="n">
        <f aca="false">J14/J$19*Month!K$21</f>
        <v>0</v>
      </c>
      <c r="K72" s="15" t="n">
        <f aca="false">K14/K$19*Month!L$21</f>
        <v>0</v>
      </c>
      <c r="L72" s="15" t="n">
        <f aca="false">L14/L$19*Month!M$21</f>
        <v>0</v>
      </c>
      <c r="M72" s="15" t="n">
        <f aca="false">M14/M$19*Month!N$21</f>
        <v>0</v>
      </c>
      <c r="N72" s="15" t="n">
        <f aca="false">N14/N$19*Month!O$21</f>
        <v>0</v>
      </c>
      <c r="O72" s="15" t="n">
        <f aca="false">O14/O$19*Month!P$21</f>
        <v>0</v>
      </c>
      <c r="P72" s="15" t="n">
        <f aca="false">P14/P$19*Month!Q$21</f>
        <v>0</v>
      </c>
      <c r="Q72" s="15" t="n">
        <f aca="false">Q14/Q$19*Month!R$21</f>
        <v>0</v>
      </c>
      <c r="R72" s="15" t="n">
        <f aca="false">R14/R$19*Month!S$21</f>
        <v>0</v>
      </c>
      <c r="S72" s="15" t="n">
        <f aca="false">S14/S$19*Month!T$21</f>
        <v>0</v>
      </c>
      <c r="T72" s="15" t="n">
        <f aca="false">T14/T$19*Month!U$21</f>
        <v>0</v>
      </c>
      <c r="U72" s="15" t="n">
        <f aca="false">U14/U$19*Month!V$21</f>
        <v>0</v>
      </c>
      <c r="V72" s="15" t="n">
        <f aca="false">V14/V$19*Month!W$21</f>
        <v>0</v>
      </c>
      <c r="W72" s="15" t="n">
        <f aca="false">W14/W$19*Month!X$21</f>
        <v>0</v>
      </c>
      <c r="X72" s="15" t="n">
        <f aca="false">X14/X$19*Month!Y$21</f>
        <v>0</v>
      </c>
      <c r="Y72" s="15" t="n">
        <f aca="false">Y14/Y$19*Month!Z$21</f>
        <v>0</v>
      </c>
      <c r="Z72" s="15" t="n">
        <f aca="false">Z14/Z$19*Month!AA$21</f>
        <v>0</v>
      </c>
      <c r="AA72" s="15" t="n">
        <f aca="false">AA14/AA$19*Month!AB$21</f>
        <v>0</v>
      </c>
      <c r="AB72" s="15" t="n">
        <f aca="false">AB14/AB$19*Month!AC$21</f>
        <v>0</v>
      </c>
      <c r="AC72" s="15" t="n">
        <f aca="false">AC14/AC$19*Month!AD$21</f>
        <v>0</v>
      </c>
      <c r="AD72" s="15" t="n">
        <f aca="false">AD14/AD$19*Month!AE$21</f>
        <v>0</v>
      </c>
      <c r="AE72" s="15" t="n">
        <f aca="false">AE14/AE$19*Month!AF$21</f>
        <v>0</v>
      </c>
      <c r="AF72" s="15" t="n">
        <f aca="false">AF14/AF$19*Month!AG$21</f>
        <v>0</v>
      </c>
      <c r="AG72" s="15" t="n">
        <f aca="false">AG14/AG$19*Month!AH$21</f>
        <v>0</v>
      </c>
      <c r="AH72" s="15" t="n">
        <f aca="false">AH14/AH$19*Month!AI$21</f>
        <v>0</v>
      </c>
      <c r="AI72" s="15" t="n">
        <f aca="false">AI14/AI$19*Month!AJ$21</f>
        <v>0</v>
      </c>
      <c r="AJ72" s="15" t="n">
        <f aca="false">AJ14/AJ$19*Month!AK$21</f>
        <v>0</v>
      </c>
      <c r="AK72" s="15" t="n">
        <f aca="false">AK14/AK$19*Month!AL$21</f>
        <v>0</v>
      </c>
    </row>
    <row r="73" customFormat="false" ht="13.8" hidden="false" customHeight="false" outlineLevel="0" collapsed="false">
      <c r="A73" s="11" t="s">
        <v>109</v>
      </c>
      <c r="B73" s="15" t="n">
        <f aca="false">B15/B$19*Month!C$21</f>
        <v>0</v>
      </c>
      <c r="C73" s="15" t="n">
        <f aca="false">C15/C$19*Month!D$21</f>
        <v>0</v>
      </c>
      <c r="D73" s="15" t="n">
        <f aca="false">D15/D$19*Month!E$21</f>
        <v>6685.28</v>
      </c>
      <c r="E73" s="15" t="n">
        <f aca="false">E15/E$19*Month!F$21</f>
        <v>2381.36231884058</v>
      </c>
      <c r="F73" s="15" t="n">
        <f aca="false">F15/F$19*Month!G$21</f>
        <v>533.905904059041</v>
      </c>
      <c r="G73" s="15" t="n">
        <f aca="false">G15/G$19*Month!H$21</f>
        <v>856.254612546126</v>
      </c>
      <c r="H73" s="15" t="n">
        <f aca="false">H15/H$19*Month!I$21</f>
        <v>2316.46486486486</v>
      </c>
      <c r="I73" s="15" t="n">
        <f aca="false">I15/I$19*Month!J$21</f>
        <v>4120.47916666667</v>
      </c>
      <c r="J73" s="15" t="n">
        <f aca="false">J15/J$19*Month!K$21</f>
        <v>978.428571428571</v>
      </c>
      <c r="K73" s="15" t="n">
        <f aca="false">K15/K$19*Month!L$21</f>
        <v>25.3444816053512</v>
      </c>
      <c r="L73" s="15" t="n">
        <f aca="false">L15/L$19*Month!M$21</f>
        <v>0</v>
      </c>
      <c r="M73" s="15" t="n">
        <f aca="false">M15/M$19*Month!N$21</f>
        <v>145.420138888889</v>
      </c>
      <c r="N73" s="15" t="n">
        <f aca="false">N15/N$19*Month!O$21</f>
        <v>136.238950276243</v>
      </c>
      <c r="O73" s="15" t="n">
        <f aca="false">O15/O$19*Month!P$21</f>
        <v>5583.76402640264</v>
      </c>
      <c r="P73" s="15" t="n">
        <f aca="false">P15/P$19*Month!Q$21</f>
        <v>8039.24080882353</v>
      </c>
      <c r="Q73" s="15" t="n">
        <f aca="false">Q15/Q$19*Month!R$21</f>
        <v>3926.48322147651</v>
      </c>
      <c r="R73" s="15" t="n">
        <f aca="false">R15/R$19*Month!S$21</f>
        <v>1524.95131086142</v>
      </c>
      <c r="S73" s="15" t="n">
        <f aca="false">S15/S$19*Month!T$21</f>
        <v>5415.22222222222</v>
      </c>
      <c r="T73" s="15" t="n">
        <f aca="false">T15/T$19*Month!U$21</f>
        <v>2817.84146341463</v>
      </c>
      <c r="U73" s="15" t="n">
        <f aca="false">U15/U$19*Month!V$21</f>
        <v>2267.74925373134</v>
      </c>
      <c r="V73" s="15" t="n">
        <f aca="false">V15/V$19*Month!W$21</f>
        <v>7320.375</v>
      </c>
      <c r="W73" s="15" t="n">
        <f aca="false">W15/W$19*Month!X$21</f>
        <v>1549.93399339934</v>
      </c>
      <c r="X73" s="15" t="n">
        <f aca="false">X15/X$19*Month!Y$21</f>
        <v>299.744801512287</v>
      </c>
      <c r="Y73" s="15" t="n">
        <f aca="false">Y15/Y$19*Month!Z$21</f>
        <v>323.430034129693</v>
      </c>
      <c r="Z73" s="15" t="n">
        <f aca="false">Z15/Z$19*Month!AA$21</f>
        <v>303.79746835443</v>
      </c>
      <c r="AA73" s="15" t="n">
        <f aca="false">AA15/AA$19*Month!AB$21</f>
        <v>21053.1428571429</v>
      </c>
      <c r="AB73" s="15" t="n">
        <f aca="false">AB15/AB$19*Month!AC$21</f>
        <v>4615.64971751413</v>
      </c>
      <c r="AC73" s="15" t="n">
        <f aca="false">AC15/AC$19*Month!AD$21</f>
        <v>16385.1304347826</v>
      </c>
      <c r="AD73" s="15" t="n">
        <f aca="false">AD15/AD$19*Month!AE$21</f>
        <v>17504.4423897582</v>
      </c>
      <c r="AE73" s="15" t="n">
        <f aca="false">AE15/AE$19*Month!AF$21</f>
        <v>9190.27710843374</v>
      </c>
      <c r="AF73" s="15" t="n">
        <f aca="false">AF15/AF$19*Month!AG$21</f>
        <v>14948.3399366086</v>
      </c>
      <c r="AG73" s="15" t="n">
        <f aca="false">AG15/AG$19*Month!AH$21</f>
        <v>10733.1976744186</v>
      </c>
      <c r="AH73" s="15" t="n">
        <f aca="false">AH15/AH$19*Month!AI$21</f>
        <v>17859.2058287796</v>
      </c>
      <c r="AI73" s="15" t="n">
        <f aca="false">AI15/AI$19*Month!AJ$21</f>
        <v>8797.9525959368</v>
      </c>
      <c r="AJ73" s="15" t="n">
        <f aca="false">AJ15/AJ$19*Month!AK$21</f>
        <v>6265.09505703422</v>
      </c>
      <c r="AK73" s="15" t="n">
        <f aca="false">AK15/AK$19*Month!AL$21</f>
        <v>4732.60791366906</v>
      </c>
    </row>
    <row r="74" customFormat="false" ht="13.8" hidden="false" customHeight="false" outlineLevel="0" collapsed="false">
      <c r="A74" s="11" t="s">
        <v>110</v>
      </c>
      <c r="B74" s="15" t="n">
        <f aca="false">B16/B$19*Month!C$21</f>
        <v>0</v>
      </c>
      <c r="C74" s="15" t="n">
        <f aca="false">C16/C$19*Month!D$21</f>
        <v>0</v>
      </c>
      <c r="D74" s="15" t="n">
        <f aca="false">D16/D$19*Month!E$21</f>
        <v>0</v>
      </c>
      <c r="E74" s="15" t="n">
        <f aca="false">E16/E$19*Month!F$21</f>
        <v>0</v>
      </c>
      <c r="F74" s="15" t="n">
        <f aca="false">F16/F$19*Month!G$21</f>
        <v>0</v>
      </c>
      <c r="G74" s="15" t="n">
        <f aca="false">G16/G$19*Month!H$21</f>
        <v>0</v>
      </c>
      <c r="H74" s="15" t="n">
        <f aca="false">H16/H$19*Month!I$21</f>
        <v>0</v>
      </c>
      <c r="I74" s="15" t="n">
        <f aca="false">I16/I$19*Month!J$21</f>
        <v>0</v>
      </c>
      <c r="J74" s="15" t="n">
        <f aca="false">J16/J$19*Month!K$21</f>
        <v>0</v>
      </c>
      <c r="K74" s="15" t="n">
        <f aca="false">K16/K$19*Month!L$21</f>
        <v>0</v>
      </c>
      <c r="L74" s="15" t="n">
        <f aca="false">L16/L$19*Month!M$21</f>
        <v>0</v>
      </c>
      <c r="M74" s="15" t="n">
        <f aca="false">M16/M$19*Month!N$21</f>
        <v>0</v>
      </c>
      <c r="N74" s="15" t="n">
        <f aca="false">N16/N$19*Month!O$21</f>
        <v>0</v>
      </c>
      <c r="O74" s="15" t="n">
        <f aca="false">O16/O$19*Month!P$21</f>
        <v>0</v>
      </c>
      <c r="P74" s="15" t="n">
        <f aca="false">P16/P$19*Month!Q$21</f>
        <v>0</v>
      </c>
      <c r="Q74" s="15" t="n">
        <f aca="false">Q16/Q$19*Month!R$21</f>
        <v>0</v>
      </c>
      <c r="R74" s="15" t="n">
        <f aca="false">R16/R$19*Month!S$21</f>
        <v>0</v>
      </c>
      <c r="S74" s="15" t="n">
        <f aca="false">S16/S$19*Month!T$21</f>
        <v>0</v>
      </c>
      <c r="T74" s="15" t="n">
        <f aca="false">T16/T$19*Month!U$21</f>
        <v>0</v>
      </c>
      <c r="U74" s="15" t="n">
        <f aca="false">U16/U$19*Month!V$21</f>
        <v>171.510447761194</v>
      </c>
      <c r="V74" s="15" t="n">
        <f aca="false">V16/V$19*Month!W$21</f>
        <v>789.75</v>
      </c>
      <c r="W74" s="15" t="n">
        <f aca="false">W16/W$19*Month!X$21</f>
        <v>243.561056105611</v>
      </c>
      <c r="X74" s="15" t="n">
        <f aca="false">X16/X$19*Month!Y$21</f>
        <v>21.7996219281664</v>
      </c>
      <c r="Y74" s="15" t="n">
        <f aca="false">Y16/Y$19*Month!Z$21</f>
        <v>11.7610921501706</v>
      </c>
      <c r="Z74" s="15" t="n">
        <f aca="false">Z16/Z$19*Month!AA$21</f>
        <v>3.0379746835443</v>
      </c>
      <c r="AA74" s="15" t="n">
        <f aca="false">AA16/AA$19*Month!AB$21</f>
        <v>0</v>
      </c>
      <c r="AB74" s="15" t="n">
        <f aca="false">AB16/AB$19*Month!AC$21</f>
        <v>593.440677966102</v>
      </c>
      <c r="AC74" s="15" t="n">
        <f aca="false">AC16/AC$19*Month!AD$21</f>
        <v>716.289855072464</v>
      </c>
      <c r="AD74" s="15" t="n">
        <f aca="false">AD16/AD$19*Month!AE$21</f>
        <v>4362.30583214794</v>
      </c>
      <c r="AE74" s="15" t="n">
        <f aca="false">AE16/AE$19*Month!AF$21</f>
        <v>483.698795180723</v>
      </c>
      <c r="AF74" s="15" t="n">
        <f aca="false">AF16/AF$19*Month!AG$21</f>
        <v>264.907290015848</v>
      </c>
      <c r="AG74" s="15" t="n">
        <f aca="false">AG16/AG$19*Month!AH$21</f>
        <v>117.947227191413</v>
      </c>
      <c r="AH74" s="15" t="n">
        <f aca="false">AH16/AH$19*Month!AI$21</f>
        <v>297.034608378871</v>
      </c>
      <c r="AI74" s="15" t="n">
        <f aca="false">AI16/AI$19*Month!AJ$21</f>
        <v>755.65237020316</v>
      </c>
      <c r="AJ74" s="15" t="n">
        <f aca="false">AJ16/AJ$19*Month!AK$21</f>
        <v>2485.60836501901</v>
      </c>
      <c r="AK74" s="15" t="n">
        <f aca="false">AK16/AK$19*Month!AL$21</f>
        <v>2161.13309352518</v>
      </c>
    </row>
    <row r="75" customFormat="false" ht="13.8" hidden="false" customHeight="false" outlineLevel="0" collapsed="false">
      <c r="A75" s="11" t="s">
        <v>111</v>
      </c>
      <c r="B75" s="15" t="n">
        <f aca="false">B17/B$19*Month!C$21</f>
        <v>0</v>
      </c>
      <c r="C75" s="15" t="n">
        <f aca="false">C17/C$19*Month!D$21</f>
        <v>0</v>
      </c>
      <c r="D75" s="15" t="n">
        <f aca="false">D17/D$19*Month!E$21</f>
        <v>0</v>
      </c>
      <c r="E75" s="15" t="n">
        <f aca="false">E17/E$19*Month!F$21</f>
        <v>0</v>
      </c>
      <c r="F75" s="15" t="n">
        <f aca="false">F17/F$19*Month!G$21</f>
        <v>0</v>
      </c>
      <c r="G75" s="15" t="n">
        <f aca="false">G17/G$19*Month!H$21</f>
        <v>0</v>
      </c>
      <c r="H75" s="15" t="n">
        <f aca="false">H17/H$19*Month!I$21</f>
        <v>0</v>
      </c>
      <c r="I75" s="15" t="n">
        <f aca="false">I17/I$19*Month!J$21</f>
        <v>0</v>
      </c>
      <c r="J75" s="15" t="n">
        <f aca="false">J17/J$19*Month!K$21</f>
        <v>0</v>
      </c>
      <c r="K75" s="15" t="n">
        <f aca="false">K17/K$19*Month!L$21</f>
        <v>0</v>
      </c>
      <c r="L75" s="15" t="n">
        <f aca="false">L17/L$19*Month!M$21</f>
        <v>0</v>
      </c>
      <c r="M75" s="15" t="n">
        <f aca="false">M17/M$19*Month!N$21</f>
        <v>0</v>
      </c>
      <c r="N75" s="15" t="n">
        <f aca="false">N17/N$19*Month!O$21</f>
        <v>0</v>
      </c>
      <c r="O75" s="15" t="n">
        <f aca="false">O17/O$19*Month!P$21</f>
        <v>0</v>
      </c>
      <c r="P75" s="15" t="n">
        <f aca="false">P17/P$19*Month!Q$21</f>
        <v>0</v>
      </c>
      <c r="Q75" s="15" t="n">
        <f aca="false">Q17/Q$19*Month!R$21</f>
        <v>0</v>
      </c>
      <c r="R75" s="15" t="n">
        <f aca="false">R17/R$19*Month!S$21</f>
        <v>0</v>
      </c>
      <c r="S75" s="15" t="n">
        <f aca="false">S17/S$19*Month!T$21</f>
        <v>0</v>
      </c>
      <c r="T75" s="15" t="n">
        <f aca="false">T17/T$19*Month!U$21</f>
        <v>0</v>
      </c>
      <c r="U75" s="15" t="n">
        <f aca="false">U17/U$19*Month!V$21</f>
        <v>0</v>
      </c>
      <c r="V75" s="15" t="n">
        <f aca="false">V17/V$19*Month!W$21</f>
        <v>0</v>
      </c>
      <c r="W75" s="15" t="n">
        <f aca="false">W17/W$19*Month!X$21</f>
        <v>0</v>
      </c>
      <c r="X75" s="15" t="n">
        <f aca="false">X17/X$19*Month!Y$21</f>
        <v>0</v>
      </c>
      <c r="Y75" s="15" t="n">
        <f aca="false">Y17/Y$19*Month!Z$21</f>
        <v>0</v>
      </c>
      <c r="Z75" s="15" t="n">
        <f aca="false">Z17/Z$19*Month!AA$21</f>
        <v>0</v>
      </c>
      <c r="AA75" s="15" t="n">
        <f aca="false">AA17/AA$19*Month!AB$21</f>
        <v>0</v>
      </c>
      <c r="AB75" s="15" t="n">
        <f aca="false">AB17/AB$19*Month!AC$21</f>
        <v>0</v>
      </c>
      <c r="AC75" s="15" t="n">
        <f aca="false">AC17/AC$19*Month!AD$21</f>
        <v>0</v>
      </c>
      <c r="AD75" s="15" t="n">
        <f aca="false">AD17/AD$19*Month!AE$21</f>
        <v>0</v>
      </c>
      <c r="AE75" s="15" t="n">
        <f aca="false">AE17/AE$19*Month!AF$21</f>
        <v>0</v>
      </c>
      <c r="AF75" s="15" t="n">
        <f aca="false">AF17/AF$19*Month!AG$21</f>
        <v>0</v>
      </c>
      <c r="AG75" s="15" t="n">
        <f aca="false">AG17/AG$19*Month!AH$21</f>
        <v>0</v>
      </c>
      <c r="AH75" s="15" t="n">
        <f aca="false">AH17/AH$19*Month!AI$21</f>
        <v>0</v>
      </c>
      <c r="AI75" s="15" t="n">
        <f aca="false">AI17/AI$19*Month!AJ$21</f>
        <v>0</v>
      </c>
      <c r="AJ75" s="15" t="n">
        <f aca="false">AJ17/AJ$19*Month!AK$21</f>
        <v>0</v>
      </c>
      <c r="AK75" s="15" t="n">
        <f aca="false">AK17/AK$19*Month!AL$21</f>
        <v>0</v>
      </c>
    </row>
    <row r="76" customFormat="false" ht="13.8" hidden="false" customHeight="false" outlineLevel="0" collapsed="false">
      <c r="A76" s="11" t="s">
        <v>112</v>
      </c>
      <c r="B76" s="15" t="n">
        <f aca="false">SUM(B71:B75)</f>
        <v>4321.5</v>
      </c>
      <c r="C76" s="15" t="n">
        <f aca="false">SUM(C71:C75)</f>
        <v>9270</v>
      </c>
      <c r="D76" s="15" t="n">
        <f aca="false">SUM(D71:D75)</f>
        <v>7112</v>
      </c>
      <c r="E76" s="15" t="n">
        <f aca="false">SUM(E71:E75)</f>
        <v>2833</v>
      </c>
      <c r="F76" s="15" t="n">
        <f aca="false">SUM(F71:F75)</f>
        <v>1303.5</v>
      </c>
      <c r="G76" s="15" t="n">
        <f aca="false">SUM(G71:G75)</f>
        <v>2109.5</v>
      </c>
      <c r="H76" s="15" t="n">
        <f aca="false">SUM(H71:H75)</f>
        <v>4559</v>
      </c>
      <c r="I76" s="15" t="n">
        <f aca="false">SUM(I71:I75)</f>
        <v>5097.5</v>
      </c>
      <c r="J76" s="15" t="n">
        <f aca="false">SUM(J71:J75)</f>
        <v>3424.5</v>
      </c>
      <c r="K76" s="15" t="n">
        <f aca="false">SUM(K71:K75)</f>
        <v>1263</v>
      </c>
      <c r="L76" s="15" t="n">
        <f aca="false">SUM(L71:L75)</f>
        <v>203.5</v>
      </c>
      <c r="M76" s="15" t="n">
        <f aca="false">SUM(M71:M75)</f>
        <v>2991.5</v>
      </c>
      <c r="N76" s="15" t="n">
        <f aca="false">SUM(N71:N75)</f>
        <v>7045.5</v>
      </c>
      <c r="O76" s="15" t="n">
        <f aca="false">SUM(O71:O75)</f>
        <v>9145.3</v>
      </c>
      <c r="P76" s="15" t="n">
        <f aca="false">SUM(P71:P75)</f>
        <v>9697</v>
      </c>
      <c r="Q76" s="15" t="n">
        <f aca="false">SUM(Q71:Q75)</f>
        <v>8646</v>
      </c>
      <c r="R76" s="15" t="n">
        <f aca="false">SUM(R71:R75)</f>
        <v>6412</v>
      </c>
      <c r="S76" s="15" t="n">
        <f aca="false">SUM(S71:S75)</f>
        <v>13455</v>
      </c>
      <c r="T76" s="15" t="n">
        <f aca="false">SUM(T71:T75)</f>
        <v>5501.5</v>
      </c>
      <c r="U76" s="15" t="n">
        <f aca="false">SUM(U71:U75)</f>
        <v>3192</v>
      </c>
      <c r="V76" s="15" t="n">
        <f aca="false">SUM(V71:V75)</f>
        <v>8869.5</v>
      </c>
      <c r="W76" s="15" t="n">
        <f aca="false">SUM(W71:W75)</f>
        <v>6709</v>
      </c>
      <c r="X76" s="15" t="n">
        <f aca="false">SUM(X71:X75)</f>
        <v>1441.5</v>
      </c>
      <c r="Y76" s="15" t="n">
        <f aca="false">SUM(Y71:Y75)</f>
        <v>1723</v>
      </c>
      <c r="Z76" s="15" t="n">
        <f aca="false">SUM(Z71:Z75)</f>
        <v>800</v>
      </c>
      <c r="AA76" s="15" t="n">
        <f aca="false">SUM(AA71:AA75)</f>
        <v>30702.5</v>
      </c>
      <c r="AB76" s="15" t="n">
        <f aca="false">SUM(AB71:AB75)</f>
        <v>5835.5</v>
      </c>
      <c r="AC76" s="15" t="n">
        <f aca="false">SUM(AC71:AC75)</f>
        <v>21623</v>
      </c>
      <c r="AD76" s="15" t="n">
        <f aca="false">SUM(AD71:AD75)</f>
        <v>38819</v>
      </c>
      <c r="AE76" s="15" t="n">
        <f aca="false">SUM(AE71:AE75)</f>
        <v>16904</v>
      </c>
      <c r="AF76" s="15" t="n">
        <f aca="false">SUM(AF71:AF75)</f>
        <v>23879.5</v>
      </c>
      <c r="AG76" s="15" t="n">
        <f aca="false">SUM(AG71:AG75)</f>
        <v>13186.5</v>
      </c>
      <c r="AH76" s="15" t="n">
        <f aca="false">SUM(AH71:AH75)</f>
        <v>20384</v>
      </c>
      <c r="AI76" s="15" t="n">
        <f aca="false">SUM(AI71:AI75)</f>
        <v>23911</v>
      </c>
      <c r="AJ76" s="15" t="n">
        <f aca="false">SUM(AJ71:AJ75)</f>
        <v>35820</v>
      </c>
      <c r="AK76" s="15" t="n">
        <f aca="false">SUM(AK71:AK75)</f>
        <v>22815</v>
      </c>
    </row>
    <row r="77" customFormat="false" ht="13.8" hidden="false" customHeight="false" outlineLevel="0" collapsed="false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customFormat="false" ht="13.8" hidden="false" customHeight="false" outlineLevel="0" collapsed="false">
      <c r="A78" s="11" t="s">
        <v>113</v>
      </c>
      <c r="B78" s="15" t="n">
        <f aca="false">B13/B$19*Month!C$20</f>
        <v>84100</v>
      </c>
      <c r="C78" s="15" t="n">
        <f aca="false">C13/C$19*Month!D$20</f>
        <v>20700</v>
      </c>
      <c r="D78" s="15" t="n">
        <f aca="false">D13/D$19*Month!E$20</f>
        <v>1632</v>
      </c>
      <c r="E78" s="15" t="n">
        <f aca="false">E13/E$19*Month!F$20</f>
        <v>1594.20289855072</v>
      </c>
      <c r="F78" s="15" t="n">
        <f aca="false">F13/F$19*Month!G$20</f>
        <v>26656.8265682657</v>
      </c>
      <c r="G78" s="15" t="n">
        <f aca="false">G13/G$19*Month!H$20</f>
        <v>28932.4723247232</v>
      </c>
      <c r="H78" s="15" t="n">
        <f aca="false">H13/H$19*Month!I$20</f>
        <v>9395.13513513514</v>
      </c>
      <c r="I78" s="15" t="n">
        <f aca="false">I13/I$19*Month!J$20</f>
        <v>3133.75</v>
      </c>
      <c r="J78" s="15" t="n">
        <f aca="false">J13/J$19*Month!K$20</f>
        <v>5714.28571428571</v>
      </c>
      <c r="K78" s="15" t="n">
        <f aca="false">K13/K$19*Month!L$20</f>
        <v>74229.9331103679</v>
      </c>
      <c r="L78" s="15" t="n">
        <f aca="false">L13/L$19*Month!M$20</f>
        <v>128400</v>
      </c>
      <c r="M78" s="15" t="n">
        <f aca="false">M13/M$19*Month!N$20</f>
        <v>161199.889305556</v>
      </c>
      <c r="N78" s="15" t="n">
        <f aca="false">N13/N$19*Month!O$20</f>
        <v>95908.8397790055</v>
      </c>
      <c r="O78" s="15" t="n">
        <f aca="false">O13/O$19*Month!P$20</f>
        <v>23992.3597359736</v>
      </c>
      <c r="P78" s="15" t="n">
        <f aca="false">P13/P$19*Month!Q$20</f>
        <v>14208.4613602941</v>
      </c>
      <c r="Q78" s="15" t="n">
        <f aca="false">Q13/Q$19*Month!R$20</f>
        <v>47901.0374049217</v>
      </c>
      <c r="R78" s="15" t="n">
        <f aca="false">R13/R$19*Month!S$20</f>
        <v>102447.387640449</v>
      </c>
      <c r="S78" s="15" t="n">
        <f aca="false">S13/S$19*Month!T$20</f>
        <v>48747.762962963</v>
      </c>
      <c r="T78" s="15" t="n">
        <f aca="false">T13/T$19*Month!U$20</f>
        <v>21243.9024390244</v>
      </c>
      <c r="U78" s="15" t="n">
        <f aca="false">U13/U$19*Month!V$20</f>
        <v>16490.9552238806</v>
      </c>
      <c r="V78" s="15" t="n">
        <f aca="false">V13/V$19*Month!W$20</f>
        <v>5064.21232876712</v>
      </c>
      <c r="W78" s="15" t="n">
        <f aca="false">W13/W$19*Month!X$20</f>
        <v>50994.0594059406</v>
      </c>
      <c r="X78" s="15" t="n">
        <f aca="false">X13/X$19*Month!Y$20</f>
        <v>104808.884688091</v>
      </c>
      <c r="Y78" s="15" t="n">
        <f aca="false">Y13/Y$19*Month!Z$20</f>
        <v>121181.56996587</v>
      </c>
      <c r="Z78" s="15" t="n">
        <f aca="false">Z13/Z$19*Month!AA$20</f>
        <v>116712.015822785</v>
      </c>
      <c r="AA78" s="15" t="n">
        <f aca="false">AA13/AA$19*Month!AB$20</f>
        <v>57056.2771428571</v>
      </c>
      <c r="AB78" s="15" t="n">
        <f aca="false">AB13/AB$19*Month!AC$20</f>
        <v>14049.3750282486</v>
      </c>
      <c r="AC78" s="15" t="n">
        <f aca="false">AC13/AC$19*Month!AD$20</f>
        <v>22036.715320911</v>
      </c>
      <c r="AD78" s="15" t="n">
        <f aca="false">AD13/AD$19*Month!AE$20</f>
        <v>67681.0540540541</v>
      </c>
      <c r="AE78" s="15" t="n">
        <f aca="false">AE13/AE$19*Month!AF$20</f>
        <v>60128.7537349398</v>
      </c>
      <c r="AF78" s="15" t="n">
        <f aca="false">AF13/AF$19*Month!AG$20</f>
        <v>43806.6838351823</v>
      </c>
      <c r="AG78" s="15" t="n">
        <f aca="false">AG13/AG$19*Month!AH$20</f>
        <v>17812.915921288</v>
      </c>
      <c r="AH78" s="15" t="n">
        <f aca="false">AH13/AH$19*Month!AI$20</f>
        <v>10566.6371584699</v>
      </c>
      <c r="AI78" s="15" t="n">
        <f aca="false">AI13/AI$19*Month!AJ$20</f>
        <v>125126.880361174</v>
      </c>
      <c r="AJ78" s="15" t="n">
        <f aca="false">AJ13/AJ$19*Month!AK$20</f>
        <v>203261.549429658</v>
      </c>
      <c r="AK78" s="15" t="n">
        <f aca="false">AK13/AK$19*Month!AL$20</f>
        <v>164310.323741007</v>
      </c>
    </row>
    <row r="79" customFormat="false" ht="13.8" hidden="false" customHeight="false" outlineLevel="0" collapsed="false">
      <c r="A79" s="11" t="s">
        <v>114</v>
      </c>
      <c r="B79" s="15" t="n">
        <f aca="false">B14/B$19*Month!C$20</f>
        <v>0</v>
      </c>
      <c r="C79" s="15" t="n">
        <f aca="false">C14/C$19*Month!D$20</f>
        <v>0</v>
      </c>
      <c r="D79" s="15" t="n">
        <f aca="false">D14/D$19*Month!E$20</f>
        <v>0</v>
      </c>
      <c r="E79" s="15" t="n">
        <f aca="false">E14/E$19*Month!F$20</f>
        <v>0</v>
      </c>
      <c r="F79" s="15" t="n">
        <f aca="false">F14/F$19*Month!G$20</f>
        <v>0</v>
      </c>
      <c r="G79" s="15" t="n">
        <f aca="false">G14/G$19*Month!H$20</f>
        <v>0</v>
      </c>
      <c r="H79" s="15" t="n">
        <f aca="false">H14/H$19*Month!I$20</f>
        <v>0</v>
      </c>
      <c r="I79" s="15" t="n">
        <f aca="false">I14/I$19*Month!J$20</f>
        <v>0</v>
      </c>
      <c r="J79" s="15" t="n">
        <f aca="false">J14/J$19*Month!K$20</f>
        <v>0</v>
      </c>
      <c r="K79" s="15" t="n">
        <f aca="false">K14/K$19*Month!L$20</f>
        <v>0</v>
      </c>
      <c r="L79" s="15" t="n">
        <f aca="false">L14/L$19*Month!M$20</f>
        <v>0</v>
      </c>
      <c r="M79" s="15" t="n">
        <f aca="false">M14/M$19*Month!N$20</f>
        <v>0</v>
      </c>
      <c r="N79" s="15" t="n">
        <f aca="false">N14/N$19*Month!O$20</f>
        <v>0</v>
      </c>
      <c r="O79" s="15" t="n">
        <f aca="false">O14/O$19*Month!P$20</f>
        <v>0</v>
      </c>
      <c r="P79" s="15" t="n">
        <f aca="false">P14/P$19*Month!Q$20</f>
        <v>0</v>
      </c>
      <c r="Q79" s="15" t="n">
        <f aca="false">Q14/Q$19*Month!R$20</f>
        <v>0</v>
      </c>
      <c r="R79" s="15" t="n">
        <f aca="false">R14/R$19*Month!S$20</f>
        <v>0</v>
      </c>
      <c r="S79" s="15" t="n">
        <f aca="false">S14/S$19*Month!T$20</f>
        <v>0</v>
      </c>
      <c r="T79" s="15" t="n">
        <f aca="false">T14/T$19*Month!U$20</f>
        <v>0</v>
      </c>
      <c r="U79" s="15" t="n">
        <f aca="false">U14/U$19*Month!V$20</f>
        <v>0</v>
      </c>
      <c r="V79" s="15" t="n">
        <f aca="false">V14/V$19*Month!W$20</f>
        <v>0</v>
      </c>
      <c r="W79" s="15" t="n">
        <f aca="false">W14/W$19*Month!X$20</f>
        <v>0</v>
      </c>
      <c r="X79" s="15" t="n">
        <f aca="false">X14/X$19*Month!Y$20</f>
        <v>0</v>
      </c>
      <c r="Y79" s="15" t="n">
        <f aca="false">Y14/Y$19*Month!Z$20</f>
        <v>0</v>
      </c>
      <c r="Z79" s="15" t="n">
        <f aca="false">Z14/Z$19*Month!AA$20</f>
        <v>0</v>
      </c>
      <c r="AA79" s="15" t="n">
        <f aca="false">AA14/AA$19*Month!AB$20</f>
        <v>0</v>
      </c>
      <c r="AB79" s="15" t="n">
        <f aca="false">AB14/AB$19*Month!AC$20</f>
        <v>0</v>
      </c>
      <c r="AC79" s="15" t="n">
        <f aca="false">AC14/AC$19*Month!AD$20</f>
        <v>0</v>
      </c>
      <c r="AD79" s="15" t="n">
        <f aca="false">AD14/AD$19*Month!AE$20</f>
        <v>0</v>
      </c>
      <c r="AE79" s="15" t="n">
        <f aca="false">AE14/AE$19*Month!AF$20</f>
        <v>0</v>
      </c>
      <c r="AF79" s="15" t="n">
        <f aca="false">AF14/AF$19*Month!AG$20</f>
        <v>0</v>
      </c>
      <c r="AG79" s="15" t="n">
        <f aca="false">AG14/AG$19*Month!AH$20</f>
        <v>0</v>
      </c>
      <c r="AH79" s="15" t="n">
        <f aca="false">AH14/AH$19*Month!AI$20</f>
        <v>0</v>
      </c>
      <c r="AI79" s="15" t="n">
        <f aca="false">AI14/AI$19*Month!AJ$20</f>
        <v>0</v>
      </c>
      <c r="AJ79" s="15" t="n">
        <f aca="false">AJ14/AJ$19*Month!AK$20</f>
        <v>0</v>
      </c>
      <c r="AK79" s="15" t="n">
        <f aca="false">AK14/AK$19*Month!AL$20</f>
        <v>0</v>
      </c>
    </row>
    <row r="80" customFormat="false" ht="13.8" hidden="false" customHeight="false" outlineLevel="0" collapsed="false">
      <c r="A80" s="11" t="s">
        <v>115</v>
      </c>
      <c r="B80" s="15" t="n">
        <f aca="false">B15/B$19*Month!C$20</f>
        <v>0</v>
      </c>
      <c r="C80" s="15" t="n">
        <f aca="false">C15/C$19*Month!D$20</f>
        <v>0</v>
      </c>
      <c r="D80" s="15" t="n">
        <f aca="false">D15/D$19*Month!E$20</f>
        <v>25568</v>
      </c>
      <c r="E80" s="15" t="n">
        <f aca="false">E15/E$19*Month!F$20</f>
        <v>8405.79710144927</v>
      </c>
      <c r="F80" s="15" t="n">
        <f aca="false">F15/F$19*Month!G$20</f>
        <v>18493.1734317343</v>
      </c>
      <c r="G80" s="15" t="n">
        <f aca="false">G15/G$19*Month!H$20</f>
        <v>19767.5276752768</v>
      </c>
      <c r="H80" s="15" t="n">
        <f aca="false">H15/H$19*Month!I$20</f>
        <v>9704.86486486487</v>
      </c>
      <c r="I80" s="15" t="n">
        <f aca="false">I15/I$19*Month!J$20</f>
        <v>13216.25</v>
      </c>
      <c r="J80" s="15" t="n">
        <f aca="false">J15/J$19*Month!K$20</f>
        <v>2285.71428571429</v>
      </c>
      <c r="K80" s="15" t="n">
        <f aca="false">K15/K$19*Month!L$20</f>
        <v>1520.06688963211</v>
      </c>
      <c r="L80" s="15" t="n">
        <f aca="false">L15/L$19*Month!M$20</f>
        <v>0</v>
      </c>
      <c r="M80" s="15" t="n">
        <f aca="false">M15/M$19*Month!N$20</f>
        <v>8236.49069444445</v>
      </c>
      <c r="N80" s="15" t="n">
        <f aca="false">N15/N$19*Month!O$20</f>
        <v>1891.16022099448</v>
      </c>
      <c r="O80" s="15" t="n">
        <f aca="false">O15/O$19*Month!P$20</f>
        <v>37615.1402640264</v>
      </c>
      <c r="P80" s="15" t="n">
        <f aca="false">P15/P$19*Month!Q$20</f>
        <v>68903.3986397059</v>
      </c>
      <c r="Q80" s="15" t="n">
        <f aca="false">Q15/Q$19*Month!R$20</f>
        <v>39852.0925950783</v>
      </c>
      <c r="R80" s="15" t="n">
        <f aca="false">R15/R$19*Month!S$20</f>
        <v>31967.6123595506</v>
      </c>
      <c r="S80" s="15" t="n">
        <f aca="false">S15/S$19*Month!T$20</f>
        <v>32834.237037037</v>
      </c>
      <c r="T80" s="15" t="n">
        <f aca="false">T15/T$19*Month!U$20</f>
        <v>22306.0975609756</v>
      </c>
      <c r="U80" s="15" t="n">
        <f aca="false">U15/U$19*Month!V$20</f>
        <v>49681.6119402985</v>
      </c>
      <c r="V80" s="15" t="n">
        <f aca="false">V15/V$19*Month!W$20</f>
        <v>48819.0068493151</v>
      </c>
      <c r="W80" s="15" t="n">
        <f aca="false">W15/W$19*Month!X$20</f>
        <v>16079.2079207921</v>
      </c>
      <c r="X80" s="15" t="n">
        <f aca="false">X15/X$19*Month!Y$20</f>
        <v>28051.0396975425</v>
      </c>
      <c r="Y80" s="15" t="n">
        <f aca="false">Y15/Y$19*Month!Z$20</f>
        <v>28241.4675767918</v>
      </c>
      <c r="Z80" s="15" t="n">
        <f aca="false">Z15/Z$19*Month!AA$20</f>
        <v>71896.5189873418</v>
      </c>
      <c r="AA80" s="15" t="n">
        <f aca="false">AA15/AA$19*Month!AB$20</f>
        <v>124486.422857143</v>
      </c>
      <c r="AB80" s="15" t="n">
        <f aca="false">AB15/AB$19*Month!AC$20</f>
        <v>103521.710734463</v>
      </c>
      <c r="AC80" s="15" t="n">
        <f aca="false">AC15/AC$19*Month!AD$20</f>
        <v>79855.8198757764</v>
      </c>
      <c r="AD80" s="15" t="n">
        <f aca="false">AD15/AD$19*Month!AE$20</f>
        <v>69885.6486486487</v>
      </c>
      <c r="AE80" s="15" t="n">
        <f aca="false">AE15/AE$19*Month!AF$20</f>
        <v>76431.2679518072</v>
      </c>
      <c r="AF80" s="15" t="n">
        <f aca="false">AF15/AF$19*Month!AG$20</f>
        <v>75561.7472266244</v>
      </c>
      <c r="AG80" s="15" t="n">
        <f aca="false">AG15/AG$19*Month!AH$20</f>
        <v>81867.4418604651</v>
      </c>
      <c r="AH80" s="15" t="n">
        <f aca="false">AH15/AH$19*Month!AI$20</f>
        <v>84709.2078870674</v>
      </c>
      <c r="AI80" s="15" t="n">
        <f aca="false">AI15/AI$19*Month!AJ$20</f>
        <v>76675.4943566592</v>
      </c>
      <c r="AJ80" s="15" t="n">
        <f aca="false">AJ15/AJ$19*Month!AK$20</f>
        <v>47044.1825095057</v>
      </c>
      <c r="AK80" s="15" t="n">
        <f aca="false">AK15/AK$19*Month!AL$20</f>
        <v>48841.3848920863</v>
      </c>
    </row>
    <row r="81" customFormat="false" ht="13.8" hidden="false" customHeight="false" outlineLevel="0" collapsed="false">
      <c r="A81" s="11" t="s">
        <v>116</v>
      </c>
      <c r="B81" s="15" t="n">
        <f aca="false">B16/B$19*Month!C$20</f>
        <v>0</v>
      </c>
      <c r="C81" s="15" t="n">
        <f aca="false">C16/C$19*Month!D$20</f>
        <v>0</v>
      </c>
      <c r="D81" s="15" t="n">
        <f aca="false">D16/D$19*Month!E$20</f>
        <v>0</v>
      </c>
      <c r="E81" s="15" t="n">
        <f aca="false">E16/E$19*Month!F$20</f>
        <v>0</v>
      </c>
      <c r="F81" s="15" t="n">
        <f aca="false">F16/F$19*Month!G$20</f>
        <v>0</v>
      </c>
      <c r="G81" s="15" t="n">
        <f aca="false">G16/G$19*Month!H$20</f>
        <v>0</v>
      </c>
      <c r="H81" s="15" t="n">
        <f aca="false">H16/H$19*Month!I$20</f>
        <v>0</v>
      </c>
      <c r="I81" s="15" t="n">
        <f aca="false">I16/I$19*Month!J$20</f>
        <v>0</v>
      </c>
      <c r="J81" s="15" t="n">
        <f aca="false">J16/J$19*Month!K$20</f>
        <v>0</v>
      </c>
      <c r="K81" s="15" t="n">
        <f aca="false">K16/K$19*Month!L$20</f>
        <v>0</v>
      </c>
      <c r="L81" s="15" t="n">
        <f aca="false">L16/L$19*Month!M$20</f>
        <v>0</v>
      </c>
      <c r="M81" s="15" t="n">
        <f aca="false">M16/M$19*Month!N$20</f>
        <v>0</v>
      </c>
      <c r="N81" s="15" t="n">
        <f aca="false">N16/N$19*Month!O$20</f>
        <v>0</v>
      </c>
      <c r="O81" s="15" t="n">
        <f aca="false">O16/O$19*Month!P$20</f>
        <v>0</v>
      </c>
      <c r="P81" s="15" t="n">
        <f aca="false">P16/P$19*Month!Q$20</f>
        <v>0</v>
      </c>
      <c r="Q81" s="15" t="n">
        <f aca="false">Q16/Q$19*Month!R$20</f>
        <v>0</v>
      </c>
      <c r="R81" s="15" t="n">
        <f aca="false">R16/R$19*Month!S$20</f>
        <v>0</v>
      </c>
      <c r="S81" s="15" t="n">
        <f aca="false">S16/S$19*Month!T$20</f>
        <v>0</v>
      </c>
      <c r="T81" s="15" t="n">
        <f aca="false">T16/T$19*Month!U$20</f>
        <v>0</v>
      </c>
      <c r="U81" s="15" t="n">
        <f aca="false">U16/U$19*Month!V$20</f>
        <v>3757.4328358209</v>
      </c>
      <c r="V81" s="15" t="n">
        <f aca="false">V16/V$19*Month!W$20</f>
        <v>5266.78082191781</v>
      </c>
      <c r="W81" s="15" t="n">
        <f aca="false">W16/W$19*Month!X$20</f>
        <v>2526.73267326733</v>
      </c>
      <c r="X81" s="15" t="n">
        <f aca="false">X16/X$19*Month!Y$20</f>
        <v>2040.07561436673</v>
      </c>
      <c r="Y81" s="15" t="n">
        <f aca="false">Y16/Y$19*Month!Z$20</f>
        <v>1026.96245733788</v>
      </c>
      <c r="Z81" s="15" t="n">
        <f aca="false">Z16/Z$19*Month!AA$20</f>
        <v>718.965189873418</v>
      </c>
      <c r="AA81" s="15" t="n">
        <f aca="false">AA16/AA$19*Month!AB$20</f>
        <v>0</v>
      </c>
      <c r="AB81" s="15" t="n">
        <f aca="false">AB16/AB$19*Month!AC$20</f>
        <v>13309.9342372881</v>
      </c>
      <c r="AC81" s="15" t="n">
        <f aca="false">AC16/AC$19*Month!AD$20</f>
        <v>3490.96480331263</v>
      </c>
      <c r="AD81" s="15" t="n">
        <f aca="false">AD16/AD$19*Month!AE$20</f>
        <v>17416.2972972973</v>
      </c>
      <c r="AE81" s="15" t="n">
        <f aca="false">AE16/AE$19*Month!AF$20</f>
        <v>4022.69831325301</v>
      </c>
      <c r="AF81" s="15" t="n">
        <f aca="false">AF16/AF$19*Month!AG$20</f>
        <v>1339.06893819334</v>
      </c>
      <c r="AG81" s="15" t="n">
        <f aca="false">AG16/AG$19*Month!AH$20</f>
        <v>899.642218246869</v>
      </c>
      <c r="AH81" s="15" t="n">
        <f aca="false">AH16/AH$19*Month!AI$20</f>
        <v>1408.88495446266</v>
      </c>
      <c r="AI81" s="15" t="n">
        <f aca="false">AI16/AI$19*Month!AJ$20</f>
        <v>6585.62528216704</v>
      </c>
      <c r="AJ81" s="15" t="n">
        <f aca="false">AJ16/AJ$19*Month!AK$20</f>
        <v>18664.2680608365</v>
      </c>
      <c r="AK81" s="15" t="n">
        <f aca="false">AK16/AK$19*Month!AL$20</f>
        <v>22303.2913669065</v>
      </c>
    </row>
    <row r="82" customFormat="false" ht="13.8" hidden="false" customHeight="false" outlineLevel="0" collapsed="false">
      <c r="A82" s="11" t="s">
        <v>117</v>
      </c>
      <c r="B82" s="15" t="n">
        <f aca="false">B17/B$19*Month!C$20</f>
        <v>0</v>
      </c>
      <c r="C82" s="15" t="n">
        <f aca="false">C17/C$19*Month!D$20</f>
        <v>0</v>
      </c>
      <c r="D82" s="15" t="n">
        <f aca="false">D17/D$19*Month!E$20</f>
        <v>0</v>
      </c>
      <c r="E82" s="15" t="n">
        <f aca="false">E17/E$19*Month!F$20</f>
        <v>0</v>
      </c>
      <c r="F82" s="15" t="n">
        <f aca="false">F17/F$19*Month!G$20</f>
        <v>0</v>
      </c>
      <c r="G82" s="15" t="n">
        <f aca="false">G17/G$19*Month!H$20</f>
        <v>0</v>
      </c>
      <c r="H82" s="15" t="n">
        <f aca="false">H17/H$19*Month!I$20</f>
        <v>0</v>
      </c>
      <c r="I82" s="15" t="n">
        <f aca="false">I17/I$19*Month!J$20</f>
        <v>0</v>
      </c>
      <c r="J82" s="15" t="n">
        <f aca="false">J17/J$19*Month!K$20</f>
        <v>0</v>
      </c>
      <c r="K82" s="15" t="n">
        <f aca="false">K17/K$19*Month!L$20</f>
        <v>0</v>
      </c>
      <c r="L82" s="15" t="n">
        <f aca="false">L17/L$19*Month!M$20</f>
        <v>0</v>
      </c>
      <c r="M82" s="15" t="n">
        <f aca="false">M17/M$19*Month!N$20</f>
        <v>0</v>
      </c>
      <c r="N82" s="15" t="n">
        <f aca="false">N17/N$19*Month!O$20</f>
        <v>0</v>
      </c>
      <c r="O82" s="15" t="n">
        <f aca="false">O17/O$19*Month!P$20</f>
        <v>0</v>
      </c>
      <c r="P82" s="15" t="n">
        <f aca="false">P17/P$19*Month!Q$20</f>
        <v>0</v>
      </c>
      <c r="Q82" s="15" t="n">
        <f aca="false">Q17/Q$19*Month!R$20</f>
        <v>0</v>
      </c>
      <c r="R82" s="15" t="n">
        <f aca="false">R17/R$19*Month!S$20</f>
        <v>0</v>
      </c>
      <c r="S82" s="15" t="n">
        <f aca="false">S17/S$19*Month!T$20</f>
        <v>0</v>
      </c>
      <c r="T82" s="15" t="n">
        <f aca="false">T17/T$19*Month!U$20</f>
        <v>0</v>
      </c>
      <c r="U82" s="15" t="n">
        <f aca="false">U17/U$19*Month!V$20</f>
        <v>0</v>
      </c>
      <c r="V82" s="15" t="n">
        <f aca="false">V17/V$19*Month!W$20</f>
        <v>0</v>
      </c>
      <c r="W82" s="15" t="n">
        <f aca="false">W17/W$19*Month!X$20</f>
        <v>0</v>
      </c>
      <c r="X82" s="15" t="n">
        <f aca="false">X17/X$19*Month!Y$20</f>
        <v>0</v>
      </c>
      <c r="Y82" s="15" t="n">
        <f aca="false">Y17/Y$19*Month!Z$20</f>
        <v>0</v>
      </c>
      <c r="Z82" s="15" t="n">
        <f aca="false">Z17/Z$19*Month!AA$20</f>
        <v>0</v>
      </c>
      <c r="AA82" s="15" t="n">
        <f aca="false">AA17/AA$19*Month!AB$20</f>
        <v>0</v>
      </c>
      <c r="AB82" s="15" t="n">
        <f aca="false">AB17/AB$19*Month!AC$20</f>
        <v>0</v>
      </c>
      <c r="AC82" s="15" t="n">
        <f aca="false">AC17/AC$19*Month!AD$20</f>
        <v>0</v>
      </c>
      <c r="AD82" s="15" t="n">
        <f aca="false">AD17/AD$19*Month!AE$20</f>
        <v>0</v>
      </c>
      <c r="AE82" s="15" t="n">
        <f aca="false">AE17/AE$19*Month!AF$20</f>
        <v>0</v>
      </c>
      <c r="AF82" s="15" t="n">
        <f aca="false">AF17/AF$19*Month!AG$20</f>
        <v>0</v>
      </c>
      <c r="AG82" s="15" t="n">
        <f aca="false">AG17/AG$19*Month!AH$20</f>
        <v>0</v>
      </c>
      <c r="AH82" s="15" t="n">
        <f aca="false">AH17/AH$19*Month!AI$20</f>
        <v>0</v>
      </c>
      <c r="AI82" s="15" t="n">
        <f aca="false">AI17/AI$19*Month!AJ$20</f>
        <v>0</v>
      </c>
      <c r="AJ82" s="15" t="n">
        <f aca="false">AJ17/AJ$19*Month!AK$20</f>
        <v>0</v>
      </c>
      <c r="AK82" s="15" t="n">
        <f aca="false">AK17/AK$19*Month!AL$20</f>
        <v>0</v>
      </c>
    </row>
    <row r="83" customFormat="false" ht="13.8" hidden="false" customHeight="false" outlineLevel="0" collapsed="false">
      <c r="A83" s="11" t="s">
        <v>118</v>
      </c>
      <c r="B83" s="15" t="n">
        <f aca="false">SUM(B78:B82)</f>
        <v>84100</v>
      </c>
      <c r="C83" s="15" t="n">
        <f aca="false">SUM(C78:C82)</f>
        <v>20700</v>
      </c>
      <c r="D83" s="15" t="n">
        <f aca="false">SUM(D78:D82)</f>
        <v>27200</v>
      </c>
      <c r="E83" s="15" t="n">
        <f aca="false">SUM(E78:E82)</f>
        <v>10000</v>
      </c>
      <c r="F83" s="15" t="n">
        <f aca="false">SUM(F78:F82)</f>
        <v>45150</v>
      </c>
      <c r="G83" s="15" t="n">
        <f aca="false">SUM(G78:G82)</f>
        <v>48700</v>
      </c>
      <c r="H83" s="15" t="n">
        <f aca="false">SUM(H78:H82)</f>
        <v>19100</v>
      </c>
      <c r="I83" s="15" t="n">
        <f aca="false">SUM(I78:I82)</f>
        <v>16350</v>
      </c>
      <c r="J83" s="15" t="n">
        <f aca="false">SUM(J78:J82)</f>
        <v>8000</v>
      </c>
      <c r="K83" s="15" t="n">
        <f aca="false">SUM(K78:K82)</f>
        <v>75750</v>
      </c>
      <c r="L83" s="15" t="n">
        <f aca="false">SUM(L78:L82)</f>
        <v>128400</v>
      </c>
      <c r="M83" s="15" t="n">
        <f aca="false">SUM(M78:M82)</f>
        <v>169436.38</v>
      </c>
      <c r="N83" s="15" t="n">
        <f aca="false">SUM(N78:N82)</f>
        <v>97800</v>
      </c>
      <c r="O83" s="15" t="n">
        <f aca="false">SUM(O78:O82)</f>
        <v>61607.5</v>
      </c>
      <c r="P83" s="15" t="n">
        <f aca="false">SUM(P78:P82)</f>
        <v>83111.86</v>
      </c>
      <c r="Q83" s="15" t="n">
        <f aca="false">SUM(Q78:Q82)</f>
        <v>87753.13</v>
      </c>
      <c r="R83" s="15" t="n">
        <f aca="false">SUM(R78:R82)</f>
        <v>134415</v>
      </c>
      <c r="S83" s="15" t="n">
        <f aca="false">SUM(S78:S82)</f>
        <v>81582</v>
      </c>
      <c r="T83" s="15" t="n">
        <f aca="false">SUM(T78:T82)</f>
        <v>43550</v>
      </c>
      <c r="U83" s="15" t="n">
        <f aca="false">SUM(U78:U82)</f>
        <v>69930</v>
      </c>
      <c r="V83" s="15" t="n">
        <f aca="false">SUM(V78:V82)</f>
        <v>59150</v>
      </c>
      <c r="W83" s="15" t="n">
        <f aca="false">SUM(W78:W82)</f>
        <v>69600</v>
      </c>
      <c r="X83" s="15" t="n">
        <f aca="false">SUM(X78:X82)</f>
        <v>134900</v>
      </c>
      <c r="Y83" s="15" t="n">
        <f aca="false">SUM(Y78:Y82)</f>
        <v>150450</v>
      </c>
      <c r="Z83" s="15" t="n">
        <f aca="false">SUM(Z78:Z82)</f>
        <v>189327.5</v>
      </c>
      <c r="AA83" s="15" t="n">
        <f aca="false">SUM(AA78:AA82)</f>
        <v>181542.7</v>
      </c>
      <c r="AB83" s="15" t="n">
        <f aca="false">SUM(AB78:AB82)</f>
        <v>130881.02</v>
      </c>
      <c r="AC83" s="15" t="n">
        <f aca="false">SUM(AC78:AC82)</f>
        <v>105383.5</v>
      </c>
      <c r="AD83" s="15" t="n">
        <f aca="false">SUM(AD78:AD82)</f>
        <v>154983</v>
      </c>
      <c r="AE83" s="15" t="n">
        <f aca="false">SUM(AE78:AE82)</f>
        <v>140582.72</v>
      </c>
      <c r="AF83" s="15" t="n">
        <f aca="false">SUM(AF78:AF82)</f>
        <v>120707.5</v>
      </c>
      <c r="AG83" s="15" t="n">
        <f aca="false">SUM(AG78:AG82)</f>
        <v>100580</v>
      </c>
      <c r="AH83" s="15" t="n">
        <f aca="false">SUM(AH78:AH82)</f>
        <v>96684.73</v>
      </c>
      <c r="AI83" s="15" t="n">
        <f aca="false">SUM(AI78:AI82)</f>
        <v>208388</v>
      </c>
      <c r="AJ83" s="15" t="n">
        <f aca="false">SUM(AJ78:AJ82)</f>
        <v>268970</v>
      </c>
      <c r="AK83" s="15" t="n">
        <f aca="false">SUM(AK78:AK82)</f>
        <v>235455</v>
      </c>
    </row>
    <row r="84" customFormat="false" ht="13.8" hidden="false" customHeight="false" outlineLevel="0" collapsed="false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customFormat="false" ht="13.8" hidden="false" customHeight="false" outlineLevel="0" collapsed="false">
      <c r="A85" s="11" t="s">
        <v>119</v>
      </c>
      <c r="B85" s="15" t="n">
        <f aca="false">Month!C19</f>
        <v>3231353.62</v>
      </c>
      <c r="C85" s="15" t="n">
        <f aca="false">Month!D19</f>
        <v>374469.79</v>
      </c>
      <c r="D85" s="15" t="n">
        <f aca="false">Month!E19</f>
        <v>43825.39</v>
      </c>
      <c r="E85" s="15" t="n">
        <f aca="false">Month!F19</f>
        <v>0</v>
      </c>
      <c r="F85" s="15" t="n">
        <f aca="false">Month!G19</f>
        <v>1951</v>
      </c>
      <c r="G85" s="15" t="n">
        <f aca="false">Month!H19</f>
        <v>0</v>
      </c>
      <c r="H85" s="15" t="n">
        <f aca="false">Month!I19</f>
        <v>7502.09</v>
      </c>
      <c r="I85" s="15" t="n">
        <f aca="false">Month!J19</f>
        <v>0</v>
      </c>
      <c r="J85" s="15" t="n">
        <f aca="false">Month!K19</f>
        <v>4267.33</v>
      </c>
      <c r="K85" s="15" t="n">
        <f aca="false">Month!L19</f>
        <v>1956596.18</v>
      </c>
      <c r="L85" s="15" t="n">
        <f aca="false">Month!M19</f>
        <v>3286082.09</v>
      </c>
      <c r="M85" s="15" t="n">
        <f aca="false">Month!N19</f>
        <v>1508173.96</v>
      </c>
      <c r="N85" s="15" t="n">
        <f aca="false">Month!O19</f>
        <v>1689447.02</v>
      </c>
      <c r="O85" s="15" t="n">
        <f aca="false">Month!P19</f>
        <v>103994.63</v>
      </c>
      <c r="P85" s="15" t="n">
        <f aca="false">Month!Q19</f>
        <v>40592.78</v>
      </c>
      <c r="Q85" s="15" t="n">
        <f aca="false">Month!R19</f>
        <v>41393.19</v>
      </c>
      <c r="R85" s="15" t="n">
        <f aca="false">Month!S19</f>
        <v>48010.01</v>
      </c>
      <c r="S85" s="15" t="n">
        <f aca="false">Month!T19</f>
        <v>21115.37</v>
      </c>
      <c r="T85" s="15" t="n">
        <f aca="false">Month!U19</f>
        <v>15546.07</v>
      </c>
      <c r="U85" s="15" t="n">
        <f aca="false">Month!V19</f>
        <v>11398.59</v>
      </c>
      <c r="V85" s="15" t="n">
        <f aca="false">Month!W19</f>
        <v>0</v>
      </c>
      <c r="W85" s="15" t="n">
        <f aca="false">Month!X19</f>
        <v>315338.33</v>
      </c>
      <c r="X85" s="15" t="n">
        <f aca="false">Month!Y19</f>
        <v>2553339.81</v>
      </c>
      <c r="Y85" s="15" t="n">
        <f aca="false">Month!Z19</f>
        <v>1596658.06</v>
      </c>
      <c r="Z85" s="15" t="n">
        <f aca="false">Month!AA19</f>
        <v>1019162.87</v>
      </c>
      <c r="AA85" s="15" t="n">
        <f aca="false">Month!AB19</f>
        <v>157812.74</v>
      </c>
      <c r="AB85" s="15" t="n">
        <f aca="false">Month!AC19</f>
        <v>29546.06</v>
      </c>
      <c r="AC85" s="15" t="n">
        <f aca="false">Month!AD19</f>
        <v>17980.78</v>
      </c>
      <c r="AD85" s="15" t="n">
        <f aca="false">Month!AE19</f>
        <v>608.47</v>
      </c>
      <c r="AE85" s="15" t="n">
        <f aca="false">Month!AF19</f>
        <v>712175.1</v>
      </c>
      <c r="AF85" s="15" t="n">
        <f aca="false">Month!AG19</f>
        <v>10561.52</v>
      </c>
      <c r="AG85" s="15" t="n">
        <f aca="false">Month!AH19</f>
        <v>626.08</v>
      </c>
      <c r="AH85" s="15" t="n">
        <f aca="false">Month!AI19</f>
        <v>1770.69</v>
      </c>
      <c r="AI85" s="15" t="n">
        <f aca="false">Month!AJ19</f>
        <v>10107</v>
      </c>
      <c r="AJ85" s="15" t="n">
        <f aca="false">Month!AK19</f>
        <v>873850.44</v>
      </c>
      <c r="AK85" s="15" t="n">
        <f aca="false">Month!AL19</f>
        <v>2858455.17</v>
      </c>
    </row>
    <row r="87" customFormat="false" ht="13.8" hidden="false" customHeight="false" outlineLevel="0" collapsed="false">
      <c r="A87" s="11" t="s">
        <v>120</v>
      </c>
      <c r="B87" s="12" t="n">
        <f aca="false">SUM(B29,B36,B43,B50,B57,B64,B71,B78)</f>
        <v>869877.19</v>
      </c>
      <c r="C87" s="12" t="n">
        <f aca="false">SUM(C29,C36,C43,C50,C57,C64,C71,C78)</f>
        <v>505715.16</v>
      </c>
      <c r="D87" s="12" t="n">
        <f aca="false">SUM(D29,D36,D43,D50,D57,D64,D71,D78)</f>
        <v>82666.2846738033</v>
      </c>
      <c r="E87" s="12" t="n">
        <f aca="false">SUM(E29,E36,E43,E50,E57,E64,E71,E78)</f>
        <v>199457.602812103</v>
      </c>
      <c r="F87" s="12" t="n">
        <f aca="false">SUM(F29,F36,F43,F50,F57,F64,F71,F78)</f>
        <v>592943.697983455</v>
      </c>
      <c r="G87" s="12" t="n">
        <f aca="false">SUM(G29,G36,G43,G50,G57,G64,G71,G78)</f>
        <v>444794.981344161</v>
      </c>
      <c r="H87" s="12" t="n">
        <f aca="false">SUM(H29,H36,H43,H50,H57,H64,H71,H78)</f>
        <v>286234.034216079</v>
      </c>
      <c r="I87" s="12" t="n">
        <f aca="false">SUM(I29,I36,I43,I50,I57,I64,I71,I78)</f>
        <v>179804.34294603</v>
      </c>
      <c r="J87" s="12" t="n">
        <f aca="false">SUM(J29,J36,J43,J50,J57,J64,J71,J78)</f>
        <v>243812.043789443</v>
      </c>
      <c r="K87" s="12" t="n">
        <f aca="false">SUM(K29,K36,K43,K50,K57,K64,K71,K78)</f>
        <v>1255829.63768829</v>
      </c>
      <c r="L87" s="12" t="n">
        <f aca="false">SUM(L29,L36,L43,L50,L57,L64,L71,L78)</f>
        <v>1453106.86</v>
      </c>
      <c r="M87" s="12" t="n">
        <f aca="false">SUM(M29,M36,M43,M50,M57,M64,M71,M78)</f>
        <v>1587864.38305177</v>
      </c>
      <c r="N87" s="12" t="n">
        <f aca="false">SUM(N29,N36,N43,N50,N57,N64,N71,N78)</f>
        <v>1102110.96452492</v>
      </c>
      <c r="O87" s="12" t="n">
        <f aca="false">SUM(O29,O36,O43,O50,O57,O64,O71,O78)</f>
        <v>513961.531147045</v>
      </c>
      <c r="P87" s="12" t="n">
        <f aca="false">SUM(P29,P36,P43,P50,P57,P64,P71,P78)</f>
        <v>327842.58096356</v>
      </c>
      <c r="Q87" s="12" t="n">
        <f aca="false">SUM(Q29,Q36,Q43,Q50,Q57,Q64,Q71,Q78)</f>
        <v>1093127.02471466</v>
      </c>
      <c r="R87" s="12" t="n">
        <f aca="false">SUM(R29,R36,R43,R50,R57,R64,R71,R78)</f>
        <v>1443252.9668273</v>
      </c>
      <c r="S87" s="12" t="n">
        <f aca="false">SUM(S29,S36,S43,S50,S57,S64,S71,S78)</f>
        <v>602993.027326403</v>
      </c>
      <c r="T87" s="12" t="n">
        <f aca="false">SUM(T29,T36,T43,T50,T57,T64,T71,T78)</f>
        <v>498404.735435256</v>
      </c>
      <c r="U87" s="12" t="n">
        <f aca="false">SUM(U29,U36,U43,U50,U57,U64,U71,U78)</f>
        <v>343137.895298705</v>
      </c>
      <c r="V87" s="12" t="n">
        <f aca="false">SUM(V29,V36,V43,V50,V57,V64,V71,V78)</f>
        <v>205507.860996083</v>
      </c>
      <c r="W87" s="12" t="n">
        <f aca="false">SUM(W29,W36,W43,W50,W57,W64,W71,W78)</f>
        <v>1001103.54739453</v>
      </c>
      <c r="X87" s="12" t="n">
        <f aca="false">SUM(X29,X36,X43,X50,X57,X64,X71,X78)</f>
        <v>1332156.99331579</v>
      </c>
      <c r="Y87" s="12" t="n">
        <f aca="false">SUM(Y29,Y36,Y43,Y50,Y57,Y64,Y71,Y78)</f>
        <v>1621778.749114</v>
      </c>
      <c r="Z87" s="12" t="n">
        <f aca="false">SUM(Z29,Z36,Z43,Z50,Z57,Z64,Z71,Z78)</f>
        <v>1372187.75117435</v>
      </c>
      <c r="AA87" s="12" t="n">
        <f aca="false">SUM(AA29,AA36,AA43,AA50,AA57,AA64,AA71,AA78)</f>
        <v>830492.051062775</v>
      </c>
      <c r="AB87" s="12" t="n">
        <f aca="false">SUM(AB29,AB36,AB43,AB50,AB57,AB64,AB71,AB78)</f>
        <v>586142.088846887</v>
      </c>
      <c r="AC87" s="12" t="n">
        <f aca="false">SUM(AC29,AC36,AC43,AC50,AC57,AC64,AC71,AC78)</f>
        <v>646404.428648943</v>
      </c>
      <c r="AD87" s="12" t="n">
        <f aca="false">SUM(AD29,AD36,AD43,AD50,AD57,AD64,AD71,AD78)</f>
        <v>1050700.08056869</v>
      </c>
      <c r="AE87" s="12" t="n">
        <f aca="false">SUM(AE29,AE36,AE43,AE50,AE57,AE64,AE71,AE78)</f>
        <v>943421.348226052</v>
      </c>
      <c r="AF87" s="12" t="n">
        <f aca="false">SUM(AF29,AF36,AF43,AF50,AF57,AF64,AF71,AF78)</f>
        <v>531152.462667512</v>
      </c>
      <c r="AG87" s="12" t="n">
        <f aca="false">SUM(AG29,AG36,AG43,AG50,AG57,AG64,AG71,AG78)</f>
        <v>554278.824821008</v>
      </c>
      <c r="AH87" s="12" t="n">
        <f aca="false">SUM(AH29,AH36,AH43,AH50,AH57,AH64,AH71,AH78)</f>
        <v>439145.922026382</v>
      </c>
      <c r="AI87" s="12" t="n">
        <f aca="false">SUM(AI29,AI36,AI43,AI50,AI57,AI64,AI71,AI78)</f>
        <v>1517193.57448471</v>
      </c>
      <c r="AJ87" s="12" t="n">
        <f aca="false">SUM(AJ29,AJ36,AJ43,AJ50,AJ57,AJ64,AJ71,AJ78)</f>
        <v>2585827.29618171</v>
      </c>
      <c r="AK87" s="12" t="n">
        <f aca="false">SUM(AK29,AK36,AK43,AK50,AK57,AK64,AK71,AK78)</f>
        <v>1627562.59406676</v>
      </c>
    </row>
    <row r="88" customFormat="false" ht="13.8" hidden="false" customHeight="false" outlineLevel="0" collapsed="false">
      <c r="A88" s="11" t="s">
        <v>121</v>
      </c>
      <c r="B88" s="12" t="n">
        <f aca="false">SUM(B30,B37,B44,B51,B58,B65,B72,B79)</f>
        <v>0</v>
      </c>
      <c r="C88" s="12" t="n">
        <f aca="false">SUM(C30,C37,C44,C51,C58,C65,C72,C79)</f>
        <v>0</v>
      </c>
      <c r="D88" s="12" t="n">
        <f aca="false">SUM(D30,D37,D44,D51,D58,D65,D72,D79)</f>
        <v>0</v>
      </c>
      <c r="E88" s="12" t="n">
        <f aca="false">SUM(E30,E37,E44,E51,E58,E65,E72,E79)</f>
        <v>0</v>
      </c>
      <c r="F88" s="12" t="n">
        <f aca="false">SUM(F30,F37,F44,F51,F58,F65,F72,F79)</f>
        <v>0</v>
      </c>
      <c r="G88" s="12" t="n">
        <f aca="false">SUM(G30,G37,G44,G51,G58,G65,G72,G79)</f>
        <v>0</v>
      </c>
      <c r="H88" s="12" t="n">
        <f aca="false">SUM(H30,H37,H44,H51,H58,H65,H72,H79)</f>
        <v>0</v>
      </c>
      <c r="I88" s="12" t="n">
        <f aca="false">SUM(I30,I37,I44,I51,I58,I65,I72,I79)</f>
        <v>0</v>
      </c>
      <c r="J88" s="12" t="n">
        <f aca="false">SUM(J30,J37,J44,J51,J58,J65,J72,J79)</f>
        <v>0</v>
      </c>
      <c r="K88" s="12" t="n">
        <f aca="false">SUM(K30,K37,K44,K51,K58,K65,K72,K79)</f>
        <v>0</v>
      </c>
      <c r="L88" s="12" t="n">
        <f aca="false">SUM(L30,L37,L44,L51,L58,L65,L72,L79)</f>
        <v>0</v>
      </c>
      <c r="M88" s="12" t="n">
        <f aca="false">SUM(M30,M37,M44,M51,M58,M65,M72,M79)</f>
        <v>0</v>
      </c>
      <c r="N88" s="12" t="n">
        <f aca="false">SUM(N30,N37,N44,N51,N58,N65,N72,N79)</f>
        <v>0</v>
      </c>
      <c r="O88" s="12" t="n">
        <f aca="false">SUM(O30,O37,O44,O51,O58,O65,O72,O79)</f>
        <v>0</v>
      </c>
      <c r="P88" s="12" t="n">
        <f aca="false">SUM(P30,P37,P44,P51,P58,P65,P72,P79)</f>
        <v>0</v>
      </c>
      <c r="Q88" s="12" t="n">
        <f aca="false">SUM(Q30,Q37,Q44,Q51,Q58,Q65,Q72,Q79)</f>
        <v>0</v>
      </c>
      <c r="R88" s="12" t="n">
        <f aca="false">SUM(R30,R37,R44,R51,R58,R65,R72,R79)</f>
        <v>0</v>
      </c>
      <c r="S88" s="12" t="n">
        <f aca="false">SUM(S30,S37,S44,S51,S58,S65,S72,S79)</f>
        <v>0</v>
      </c>
      <c r="T88" s="12" t="n">
        <f aca="false">SUM(T30,T37,T44,T51,T58,T65,T72,T79)</f>
        <v>0</v>
      </c>
      <c r="U88" s="12" t="n">
        <f aca="false">SUM(U30,U37,U44,U51,U58,U65,U72,U79)</f>
        <v>0</v>
      </c>
      <c r="V88" s="12" t="n">
        <f aca="false">SUM(V30,V37,V44,V51,V58,V65,V72,V79)</f>
        <v>0</v>
      </c>
      <c r="W88" s="12" t="n">
        <f aca="false">SUM(W30,W37,W44,W51,W58,W65,W72,W79)</f>
        <v>0</v>
      </c>
      <c r="X88" s="12" t="n">
        <f aca="false">SUM(X30,X37,X44,X51,X58,X65,X72,X79)</f>
        <v>0</v>
      </c>
      <c r="Y88" s="12" t="n">
        <f aca="false">SUM(Y30,Y37,Y44,Y51,Y58,Y65,Y72,Y79)</f>
        <v>0</v>
      </c>
      <c r="Z88" s="12" t="n">
        <f aca="false">SUM(Z30,Z37,Z44,Z51,Z58,Z65,Z72,Z79)</f>
        <v>0</v>
      </c>
      <c r="AA88" s="12" t="n">
        <f aca="false">SUM(AA30,AA37,AA44,AA51,AA58,AA65,AA72,AA79)</f>
        <v>0</v>
      </c>
      <c r="AB88" s="12" t="n">
        <f aca="false">SUM(AB30,AB37,AB44,AB51,AB58,AB65,AB72,AB79)</f>
        <v>0</v>
      </c>
      <c r="AC88" s="12" t="n">
        <f aca="false">SUM(AC30,AC37,AC44,AC51,AC58,AC65,AC72,AC79)</f>
        <v>0</v>
      </c>
      <c r="AD88" s="12" t="n">
        <f aca="false">SUM(AD30,AD37,AD44,AD51,AD58,AD65,AD72,AD79)</f>
        <v>0</v>
      </c>
      <c r="AE88" s="12" t="n">
        <f aca="false">SUM(AE30,AE37,AE44,AE51,AE58,AE65,AE72,AE79)</f>
        <v>0</v>
      </c>
      <c r="AF88" s="12" t="n">
        <f aca="false">SUM(AF30,AF37,AF44,AF51,AF58,AF65,AF72,AF79)</f>
        <v>0</v>
      </c>
      <c r="AG88" s="12" t="n">
        <f aca="false">SUM(AG30,AG37,AG44,AG51,AG58,AG65,AG72,AG79)</f>
        <v>0</v>
      </c>
      <c r="AH88" s="12" t="n">
        <f aca="false">SUM(AH30,AH37,AH44,AH51,AH58,AH65,AH72,AH79)</f>
        <v>0</v>
      </c>
      <c r="AI88" s="12" t="n">
        <f aca="false">SUM(AI30,AI37,AI44,AI51,AI58,AI65,AI72,AI79)</f>
        <v>0</v>
      </c>
      <c r="AJ88" s="12" t="n">
        <f aca="false">SUM(AJ30,AJ37,AJ44,AJ51,AJ58,AJ65,AJ72,AJ79)</f>
        <v>0</v>
      </c>
      <c r="AK88" s="12" t="n">
        <f aca="false">SUM(AK30,AK37,AK44,AK51,AK58,AK65,AK72,AK79)</f>
        <v>0</v>
      </c>
    </row>
    <row r="89" customFormat="false" ht="13.8" hidden="false" customHeight="false" outlineLevel="0" collapsed="false">
      <c r="A89" s="11" t="s">
        <v>122</v>
      </c>
      <c r="B89" s="12" t="n">
        <f aca="false">SUM(B31,B38,B45,B52,B59,B66,B73,B80)</f>
        <v>0</v>
      </c>
      <c r="C89" s="12" t="n">
        <f aca="false">SUM(C31,C38,C45,C52,C59,C66,C73,C80)</f>
        <v>0</v>
      </c>
      <c r="D89" s="12" t="n">
        <f aca="false">SUM(D31,D38,D45,D52,D59,D66,D73,D80)</f>
        <v>161490.275326197</v>
      </c>
      <c r="E89" s="12" t="n">
        <f aca="false">SUM(E31,E38,E45,E52,E59,E66,E73,E80)</f>
        <v>156443.367187897</v>
      </c>
      <c r="F89" s="12" t="n">
        <f aca="false">SUM(F31,F38,F45,F52,F59,F66,F73,F80)</f>
        <v>326511.932016545</v>
      </c>
      <c r="G89" s="12" t="n">
        <f aca="false">SUM(G31,G38,G45,G52,G59,G66,G73,G80)</f>
        <v>317424.138655839</v>
      </c>
      <c r="H89" s="12" t="n">
        <f aca="false">SUM(H31,H38,H45,H52,H59,H66,H73,H80)</f>
        <v>214131.045783921</v>
      </c>
      <c r="I89" s="12" t="n">
        <f aca="false">SUM(I31,I38,I45,I52,I59,I66,I73,I80)</f>
        <v>158599.84705397</v>
      </c>
      <c r="J89" s="12" t="n">
        <f aca="false">SUM(J31,J38,J45,J52,J59,J66,J73,J80)</f>
        <v>20580.9762105574</v>
      </c>
      <c r="K89" s="12" t="n">
        <f aca="false">SUM(K31,K38,K45,K52,K59,K66,K73,K80)</f>
        <v>10932.0623117132</v>
      </c>
      <c r="L89" s="12" t="n">
        <f aca="false">SUM(L31,L38,L45,L52,L59,L66,L73,L80)</f>
        <v>0</v>
      </c>
      <c r="M89" s="12" t="n">
        <f aca="false">SUM(M31,M38,M45,M52,M59,M66,M73,M80)</f>
        <v>49209.6669482336</v>
      </c>
      <c r="N89" s="12" t="n">
        <f aca="false">SUM(N31,N38,N45,N52,N59,N66,N73,N80)</f>
        <v>12161.3454750803</v>
      </c>
      <c r="O89" s="12" t="n">
        <f aca="false">SUM(O31,O38,O45,O52,O59,O66,O73,O80)</f>
        <v>298345.828852956</v>
      </c>
      <c r="P89" s="12" t="n">
        <f aca="false">SUM(P31,P38,P45,P52,P59,P66,P73,P80)</f>
        <v>751276.30903644</v>
      </c>
      <c r="Q89" s="12" t="n">
        <f aca="false">SUM(Q31,Q38,Q45,Q52,Q59,Q66,Q73,Q80)</f>
        <v>344517.14528534</v>
      </c>
      <c r="R89" s="12" t="n">
        <f aca="false">SUM(R31,R38,R45,R52,R59,R66,R73,R80)</f>
        <v>299369.953172695</v>
      </c>
      <c r="S89" s="12" t="n">
        <f aca="false">SUM(S31,S38,S45,S52,S59,S66,S73,S80)</f>
        <v>297642.942673597</v>
      </c>
      <c r="T89" s="12" t="n">
        <f aca="false">SUM(T31,T38,T45,T52,T59,T66,T73,T80)</f>
        <v>198717.584564744</v>
      </c>
      <c r="U89" s="12" t="n">
        <f aca="false">SUM(U31,U38,U45,U52,U59,U66,U73,U80)</f>
        <v>469752.973369248</v>
      </c>
      <c r="V89" s="12" t="n">
        <f aca="false">SUM(V31,V38,V45,V52,V59,V66,V73,V80)</f>
        <v>473799.522288936</v>
      </c>
      <c r="W89" s="12" t="n">
        <f aca="false">SUM(W31,W38,W45,W52,W59,W66,W73,W80)</f>
        <v>182973.501669704</v>
      </c>
      <c r="X89" s="12" t="n">
        <f aca="false">SUM(X31,X38,X45,X52,X59,X66,X73,X80)</f>
        <v>232883.497710863</v>
      </c>
      <c r="Y89" s="12" t="n">
        <f aca="false">SUM(Y31,Y38,Y45,Y52,Y59,Y66,Y73,Y80)</f>
        <v>217900.047049378</v>
      </c>
      <c r="Z89" s="12" t="n">
        <f aca="false">SUM(Z31,Z38,Z45,Z52,Z59,Z66,Z73,Z80)</f>
        <v>517150.480629735</v>
      </c>
      <c r="AA89" s="12" t="n">
        <f aca="false">SUM(AA31,AA38,AA45,AA52,AA59,AA66,AA73,AA80)</f>
        <v>838820.988937225</v>
      </c>
      <c r="AB89" s="12" t="n">
        <f aca="false">SUM(AB31,AB38,AB45,AB52,AB59,AB66,AB73,AB80)</f>
        <v>737238.473351111</v>
      </c>
      <c r="AC89" s="12" t="n">
        <f aca="false">SUM(AC31,AC38,AC45,AC52,AC59,AC66,AC73,AC80)</f>
        <v>830294.813025177</v>
      </c>
      <c r="AD89" s="12" t="n">
        <f aca="false">SUM(AD31,AD38,AD45,AD52,AD59,AD66,AD73,AD80)</f>
        <v>722535.747076335</v>
      </c>
      <c r="AE89" s="12" t="n">
        <f aca="false">SUM(AE31,AE38,AE45,AE52,AE59,AE66,AE73,AE80)</f>
        <v>862083.707289581</v>
      </c>
      <c r="AF89" s="12" t="n">
        <f aca="false">SUM(AF31,AF38,AF45,AF52,AF59,AF66,AF73,AF80)</f>
        <v>672705.27140498</v>
      </c>
      <c r="AG89" s="12" t="n">
        <f aca="false">SUM(AG31,AG38,AG45,AG52,AG59,AG66,AG73,AG80)</f>
        <v>878433.392579559</v>
      </c>
      <c r="AH89" s="12" t="n">
        <f aca="false">SUM(AH31,AH38,AH45,AH52,AH59,AH66,AH73,AH80)</f>
        <v>905209.296629176</v>
      </c>
      <c r="AI89" s="12" t="n">
        <f aca="false">SUM(AI31,AI38,AI45,AI52,AI59,AI66,AI73,AI80)</f>
        <v>629327.565708047</v>
      </c>
      <c r="AJ89" s="12" t="n">
        <f aca="false">SUM(AJ31,AJ38,AJ45,AJ52,AJ59,AJ66,AJ73,AJ80)</f>
        <v>389731.500788273</v>
      </c>
      <c r="AK89" s="12" t="n">
        <f aca="false">SUM(AK31,AK38,AK45,AK52,AK59,AK66,AK73,AK80)</f>
        <v>351869.386328924</v>
      </c>
    </row>
    <row r="90" customFormat="false" ht="13.8" hidden="false" customHeight="false" outlineLevel="0" collapsed="false">
      <c r="A90" s="11" t="s">
        <v>123</v>
      </c>
      <c r="B90" s="12" t="n">
        <f aca="false">SUM(B32,B39,B46,B53,B60,B67,B74,B81)</f>
        <v>0</v>
      </c>
      <c r="C90" s="12" t="n">
        <f aca="false">SUM(C32,C39,C46,C53,C60,C67,C74,C81)</f>
        <v>0</v>
      </c>
      <c r="D90" s="12" t="n">
        <f aca="false">SUM(D32,D39,D46,D53,D60,D67,D74,D81)</f>
        <v>0</v>
      </c>
      <c r="E90" s="12" t="n">
        <f aca="false">SUM(E32,E39,E46,E53,E60,E67,E74,E81)</f>
        <v>0</v>
      </c>
      <c r="F90" s="12" t="n">
        <f aca="false">SUM(F32,F39,F46,F53,F60,F67,F74,F81)</f>
        <v>0</v>
      </c>
      <c r="G90" s="12" t="n">
        <f aca="false">SUM(G32,G39,G46,G53,G60,G67,G74,G81)</f>
        <v>0</v>
      </c>
      <c r="H90" s="12" t="n">
        <f aca="false">SUM(H32,H39,H46,H53,H60,H67,H74,H81)</f>
        <v>0</v>
      </c>
      <c r="I90" s="12" t="n">
        <f aca="false">SUM(I32,I39,I46,I53,I60,I67,I74,I81)</f>
        <v>0</v>
      </c>
      <c r="J90" s="12" t="n">
        <f aca="false">SUM(J32,J39,J46,J53,J60,J67,J74,J81)</f>
        <v>0</v>
      </c>
      <c r="K90" s="12" t="n">
        <f aca="false">SUM(K32,K39,K46,K53,K60,K67,K74,K81)</f>
        <v>0</v>
      </c>
      <c r="L90" s="12" t="n">
        <f aca="false">SUM(L32,L39,L46,L53,L60,L67,L74,L81)</f>
        <v>0</v>
      </c>
      <c r="M90" s="12" t="n">
        <f aca="false">SUM(M32,M39,M46,M53,M60,M67,M74,M81)</f>
        <v>0</v>
      </c>
      <c r="N90" s="12" t="n">
        <f aca="false">SUM(N32,N39,N46,N53,N60,N67,N74,N81)</f>
        <v>0</v>
      </c>
      <c r="O90" s="12" t="n">
        <f aca="false">SUM(O32,O39,O46,O53,O60,O67,O74,O81)</f>
        <v>0</v>
      </c>
      <c r="P90" s="12" t="n">
        <f aca="false">SUM(P32,P39,P46,P53,P60,P67,P74,P81)</f>
        <v>0</v>
      </c>
      <c r="Q90" s="12" t="n">
        <f aca="false">SUM(Q32,Q39,Q46,Q53,Q60,Q67,Q74,Q81)</f>
        <v>0</v>
      </c>
      <c r="R90" s="12" t="n">
        <f aca="false">SUM(R32,R39,R46,R53,R60,R67,R74,R81)</f>
        <v>0</v>
      </c>
      <c r="S90" s="12" t="n">
        <f aca="false">SUM(S32,S39,S46,S53,S60,S67,S74,S81)</f>
        <v>0</v>
      </c>
      <c r="T90" s="12" t="n">
        <f aca="false">SUM(T32,T39,T46,T53,T60,T67,T74,T81)</f>
        <v>0</v>
      </c>
      <c r="U90" s="12" t="n">
        <f aca="false">SUM(U32,U39,U46,U53,U60,U67,U74,U81)</f>
        <v>29470.301332047</v>
      </c>
      <c r="V90" s="12" t="n">
        <f aca="false">SUM(V32,V39,V46,V53,V60,V67,V74,V81)</f>
        <v>42836.1467149816</v>
      </c>
      <c r="W90" s="12" t="n">
        <f aca="false">SUM(W32,W39,W46,W53,W60,W67,W74,W81)</f>
        <v>23634.8509357649</v>
      </c>
      <c r="X90" s="12" t="n">
        <f aca="false">SUM(X32,X39,X46,X53,X60,X67,X74,X81)</f>
        <v>13954.5589733454</v>
      </c>
      <c r="Y90" s="12" t="n">
        <f aca="false">SUM(Y32,Y39,Y46,Y53,Y60,Y67,Y74,Y81)</f>
        <v>6530.45383661674</v>
      </c>
      <c r="Z90" s="12" t="n">
        <f aca="false">SUM(Z32,Z39,Z46,Z53,Z60,Z67,Z74,Z81)</f>
        <v>4269.54819591793</v>
      </c>
      <c r="AA90" s="12" t="n">
        <f aca="false">SUM(AA32,AA39,AA46,AA53,AA60,AA67,AA74,AA81)</f>
        <v>0</v>
      </c>
      <c r="AB90" s="12" t="n">
        <f aca="false">SUM(AB32,AB39,AB46,AB53,AB60,AB67,AB74,AB81)</f>
        <v>29493.5178020024</v>
      </c>
      <c r="AC90" s="12" t="n">
        <f aca="false">SUM(AC32,AC39,AC46,AC53,AC60,AC67,AC74,AC81)</f>
        <v>11095.6983258805</v>
      </c>
      <c r="AD90" s="12" t="n">
        <f aca="false">SUM(AD32,AD39,AD46,AD53,AD60,AD67,AD74,AD81)</f>
        <v>57588.4223549793</v>
      </c>
      <c r="AE90" s="12" t="n">
        <f aca="false">SUM(AE32,AE39,AE46,AE53,AE60,AE67,AE74,AE81)</f>
        <v>21107.9444843662</v>
      </c>
      <c r="AF90" s="12" t="n">
        <f aca="false">SUM(AF32,AF39,AF46,AF53,AF60,AF67,AF74,AF81)</f>
        <v>9370.73592750729</v>
      </c>
      <c r="AG90" s="12" t="n">
        <f aca="false">SUM(AG32,AG39,AG46,AG53,AG60,AG67,AG74,AG81)</f>
        <v>7775.84259943376</v>
      </c>
      <c r="AH90" s="12" t="n">
        <f aca="false">SUM(AH32,AH39,AH46,AH53,AH60,AH67,AH74,AH81)</f>
        <v>12283.8713444417</v>
      </c>
      <c r="AI90" s="12" t="n">
        <f aca="false">SUM(AI32,AI39,AI46,AI53,AI60,AI67,AI74,AI81)</f>
        <v>25044.9398072389</v>
      </c>
      <c r="AJ90" s="12" t="n">
        <f aca="false">SUM(AJ32,AJ39,AJ46,AJ53,AJ60,AJ67,AJ74,AJ81)</f>
        <v>56113.4330300127</v>
      </c>
      <c r="AK90" s="12" t="n">
        <f aca="false">SUM(AK32,AK39,AK46,AK53,AK60,AK67,AK74,AK81)</f>
        <v>60211.8396043195</v>
      </c>
    </row>
    <row r="91" customFormat="false" ht="13.8" hidden="false" customHeight="false" outlineLevel="0" collapsed="false">
      <c r="A91" s="11" t="s">
        <v>124</v>
      </c>
      <c r="B91" s="12" t="n">
        <f aca="false">SUM(B33,B40,B47,B54,B61,B68,B75,B82)</f>
        <v>0</v>
      </c>
      <c r="C91" s="12" t="n">
        <f aca="false">SUM(C33,C40,C47,C54,C61,C68,C75,C82)</f>
        <v>0</v>
      </c>
      <c r="D91" s="12" t="n">
        <f aca="false">SUM(D33,D40,D47,D54,D61,D68,D75,D82)</f>
        <v>0</v>
      </c>
      <c r="E91" s="12" t="n">
        <f aca="false">SUM(E33,E40,E47,E54,E61,E68,E75,E82)</f>
        <v>0</v>
      </c>
      <c r="F91" s="12" t="n">
        <f aca="false">SUM(F33,F40,F47,F54,F61,F68,F75,F82)</f>
        <v>0</v>
      </c>
      <c r="G91" s="12" t="n">
        <f aca="false">SUM(G33,G40,G47,G54,G61,G68,G75,G82)</f>
        <v>0</v>
      </c>
      <c r="H91" s="12" t="n">
        <f aca="false">SUM(H33,H40,H47,H54,H61,H68,H75,H82)</f>
        <v>0</v>
      </c>
      <c r="I91" s="12" t="n">
        <f aca="false">SUM(I33,I40,I47,I54,I61,I68,I75,I82)</f>
        <v>0</v>
      </c>
      <c r="J91" s="12" t="n">
        <f aca="false">SUM(J33,J40,J47,J54,J61,J68,J75,J82)</f>
        <v>0</v>
      </c>
      <c r="K91" s="12" t="n">
        <f aca="false">SUM(K33,K40,K47,K54,K61,K68,K75,K82)</f>
        <v>0</v>
      </c>
      <c r="L91" s="12" t="n">
        <f aca="false">SUM(L33,L40,L47,L54,L61,L68,L75,L82)</f>
        <v>0</v>
      </c>
      <c r="M91" s="12" t="n">
        <f aca="false">SUM(M33,M40,M47,M54,M61,M68,M75,M82)</f>
        <v>0</v>
      </c>
      <c r="N91" s="12" t="n">
        <f aca="false">SUM(N33,N40,N47,N54,N61,N68,N75,N82)</f>
        <v>0</v>
      </c>
      <c r="O91" s="12" t="n">
        <f aca="false">SUM(O33,O40,O47,O54,O61,O68,O75,O82)</f>
        <v>0</v>
      </c>
      <c r="P91" s="12" t="n">
        <f aca="false">SUM(P33,P40,P47,P54,P61,P68,P75,P82)</f>
        <v>0</v>
      </c>
      <c r="Q91" s="12" t="n">
        <f aca="false">SUM(Q33,Q40,Q47,Q54,Q61,Q68,Q75,Q82)</f>
        <v>0</v>
      </c>
      <c r="R91" s="12" t="n">
        <f aca="false">SUM(R33,R40,R47,R54,R61,R68,R75,R82)</f>
        <v>0</v>
      </c>
      <c r="S91" s="12" t="n">
        <f aca="false">SUM(S33,S40,S47,S54,S61,S68,S75,S82)</f>
        <v>0</v>
      </c>
      <c r="T91" s="12" t="n">
        <f aca="false">SUM(T33,T40,T47,T54,T61,T68,T75,T82)</f>
        <v>0</v>
      </c>
      <c r="U91" s="12" t="n">
        <f aca="false">SUM(U33,U40,U47,U54,U61,U68,U75,U82)</f>
        <v>0</v>
      </c>
      <c r="V91" s="12" t="n">
        <f aca="false">SUM(V33,V40,V47,V54,V61,V68,V75,V82)</f>
        <v>0</v>
      </c>
      <c r="W91" s="12" t="n">
        <f aca="false">SUM(W33,W40,W47,W54,W61,W68,W75,W82)</f>
        <v>0</v>
      </c>
      <c r="X91" s="12" t="n">
        <f aca="false">SUM(X33,X40,X47,X54,X61,X68,X75,X82)</f>
        <v>0</v>
      </c>
      <c r="Y91" s="12" t="n">
        <f aca="false">SUM(Y33,Y40,Y47,Y54,Y61,Y68,Y75,Y82)</f>
        <v>0</v>
      </c>
      <c r="Z91" s="12" t="n">
        <f aca="false">SUM(Z33,Z40,Z47,Z54,Z61,Z68,Z75,Z82)</f>
        <v>0</v>
      </c>
      <c r="AA91" s="12" t="n">
        <f aca="false">SUM(AA33,AA40,AA47,AA54,AA61,AA68,AA75,AA82)</f>
        <v>0</v>
      </c>
      <c r="AB91" s="12" t="n">
        <f aca="false">SUM(AB33,AB40,AB47,AB54,AB61,AB68,AB75,AB82)</f>
        <v>0</v>
      </c>
      <c r="AC91" s="12" t="n">
        <f aca="false">SUM(AC33,AC40,AC47,AC54,AC61,AC68,AC75,AC82)</f>
        <v>0</v>
      </c>
      <c r="AD91" s="12" t="n">
        <f aca="false">SUM(AD33,AD40,AD47,AD54,AD61,AD68,AD75,AD82)</f>
        <v>0</v>
      </c>
      <c r="AE91" s="12" t="n">
        <f aca="false">SUM(AE33,AE40,AE47,AE54,AE61,AE68,AE75,AE82)</f>
        <v>0</v>
      </c>
      <c r="AF91" s="12" t="n">
        <f aca="false">SUM(AF33,AF40,AF47,AF54,AF61,AF68,AF75,AF82)</f>
        <v>0</v>
      </c>
      <c r="AG91" s="12" t="n">
        <f aca="false">SUM(AG33,AG40,AG47,AG54,AG61,AG68,AG75,AG82)</f>
        <v>0</v>
      </c>
      <c r="AH91" s="12" t="n">
        <f aca="false">SUM(AH33,AH40,AH47,AH54,AH61,AH68,AH75,AH82)</f>
        <v>0</v>
      </c>
      <c r="AI91" s="12" t="n">
        <f aca="false">SUM(AI33,AI40,AI47,AI54,AI61,AI68,AI75,AI82)</f>
        <v>0</v>
      </c>
      <c r="AJ91" s="12" t="n">
        <f aca="false">SUM(AJ33,AJ40,AJ47,AJ54,AJ61,AJ68,AJ75,AJ82)</f>
        <v>0</v>
      </c>
      <c r="AK91" s="12" t="n">
        <f aca="false">SUM(AK33,AK40,AK47,AK54,AK61,AK68,AK75,AK82)</f>
        <v>0</v>
      </c>
    </row>
    <row r="92" customFormat="false" ht="13.8" hidden="false" customHeight="false" outlineLevel="0" collapsed="false">
      <c r="A92" s="11" t="s">
        <v>125</v>
      </c>
      <c r="B92" s="12" t="n">
        <f aca="false">SUM(B34,B41,B48,B55,B62,B69,B76,B83,B85)</f>
        <v>4101230.81</v>
      </c>
      <c r="C92" s="12" t="n">
        <f aca="false">SUM(C34,C41,C48,C55,C62,C69,C76,C83,C85)</f>
        <v>880184.95</v>
      </c>
      <c r="D92" s="12" t="n">
        <f aca="false">SUM(D34,D41,D48,D55,D62,D69,D76,D83,D85)</f>
        <v>287981.95</v>
      </c>
      <c r="E92" s="12" t="n">
        <f aca="false">SUM(E34,E41,E48,E55,E62,E69,E76,E83,E85)</f>
        <v>355900.97</v>
      </c>
      <c r="F92" s="12" t="n">
        <f aca="false">SUM(F34,F41,F48,F55,F62,F69,F76,F83,F85)</f>
        <v>921406.63</v>
      </c>
      <c r="G92" s="12" t="n">
        <f aca="false">SUM(G34,G41,G48,G55,G62,G69,G76,G83,G85)</f>
        <v>762219.12</v>
      </c>
      <c r="H92" s="12" t="n">
        <f aca="false">SUM(H34,H41,H48,H55,H62,H69,H76,H83,H85)</f>
        <v>507867.17</v>
      </c>
      <c r="I92" s="12" t="n">
        <f aca="false">SUM(I34,I41,I48,I55,I62,I69,I76,I83,I85)</f>
        <v>338404.19</v>
      </c>
      <c r="J92" s="12" t="n">
        <f aca="false">SUM(J34,J41,J48,J55,J62,J69,J76,J83,J85)</f>
        <v>268660.35</v>
      </c>
      <c r="K92" s="12" t="n">
        <f aca="false">SUM(K34,K41,K48,K55,K62,K69,K76,K83,K85)</f>
        <v>3223357.88</v>
      </c>
      <c r="L92" s="12" t="n">
        <f aca="false">SUM(L34,L41,L48,L55,L62,L69,L76,L83,L85)</f>
        <v>4739188.95</v>
      </c>
      <c r="M92" s="12" t="n">
        <f aca="false">SUM(M34,M41,M48,M55,M62,M69,M76,M83,M85)</f>
        <v>3145248.01</v>
      </c>
      <c r="N92" s="12" t="n">
        <f aca="false">SUM(N34,N41,N48,N55,N62,N69,N76,N83,N85)</f>
        <v>2803719.33</v>
      </c>
      <c r="O92" s="12" t="n">
        <f aca="false">SUM(O34,O41,O48,O55,O62,O69,O76,O83,O85)</f>
        <v>916301.99</v>
      </c>
      <c r="P92" s="12" t="n">
        <f aca="false">SUM(P34,P41,P48,P55,P62,P69,P76,P83,P85)</f>
        <v>1119711.67</v>
      </c>
      <c r="Q92" s="12" t="n">
        <f aca="false">SUM(Q34,Q41,Q48,Q55,Q62,Q69,Q76,Q83,Q85)</f>
        <v>1479037.36</v>
      </c>
      <c r="R92" s="12" t="n">
        <f aca="false">SUM(R34,R41,R48,R55,R62,R69,R76,R83,R85)</f>
        <v>1790632.93</v>
      </c>
      <c r="S92" s="12" t="n">
        <f aca="false">SUM(S34,S41,S48,S55,S62,S69,S76,S83,S85)</f>
        <v>921751.34</v>
      </c>
      <c r="T92" s="12" t="n">
        <f aca="false">SUM(T34,T41,T48,T55,T62,T69,T76,T83,T85)</f>
        <v>712668.39</v>
      </c>
      <c r="U92" s="12" t="n">
        <f aca="false">SUM(U34,U41,U48,U55,U62,U69,U76,U83,U85)</f>
        <v>853759.76</v>
      </c>
      <c r="V92" s="12" t="n">
        <f aca="false">SUM(V34,V41,V48,V55,V62,V69,V76,V83,V85)</f>
        <v>722143.53</v>
      </c>
      <c r="W92" s="12" t="n">
        <f aca="false">SUM(W34,W41,W48,W55,W62,W69,W76,W83,W85)</f>
        <v>1523050.23</v>
      </c>
      <c r="X92" s="12" t="n">
        <f aca="false">SUM(X34,X41,X48,X55,X62,X69,X76,X83,X85)</f>
        <v>4132334.86</v>
      </c>
      <c r="Y92" s="12" t="n">
        <f aca="false">SUM(Y34,Y41,Y48,Y55,Y62,Y69,Y76,Y83,Y85)</f>
        <v>3442867.31</v>
      </c>
      <c r="Z92" s="12" t="n">
        <f aca="false">SUM(Z34,Z41,Z48,Z55,Z62,Z69,Z76,Z83,Z85)</f>
        <v>2912770.65</v>
      </c>
      <c r="AA92" s="12" t="n">
        <f aca="false">SUM(AA34,AA41,AA48,AA55,AA62,AA69,AA76,AA83,AA85)</f>
        <v>1827125.78</v>
      </c>
      <c r="AB92" s="12" t="n">
        <f aca="false">SUM(AB34,AB41,AB48,AB55,AB62,AB69,AB76,AB83,AB85)</f>
        <v>1382420.14</v>
      </c>
      <c r="AC92" s="12" t="n">
        <f aca="false">SUM(AC34,AC41,AC48,AC55,AC62,AC69,AC76,AC83,AC85)</f>
        <v>1505775.72</v>
      </c>
      <c r="AD92" s="12" t="n">
        <f aca="false">SUM(AD34,AD41,AD48,AD55,AD62,AD69,AD76,AD83,AD85)</f>
        <v>1831432.72</v>
      </c>
      <c r="AE92" s="12" t="n">
        <f aca="false">SUM(AE34,AE41,AE48,AE55,AE62,AE69,AE76,AE83,AE85)</f>
        <v>2538788.1</v>
      </c>
      <c r="AF92" s="12" t="n">
        <f aca="false">SUM(AF34,AF41,AF48,AF55,AF62,AF69,AF76,AF83,AF85)</f>
        <v>1223789.99</v>
      </c>
      <c r="AG92" s="12" t="n">
        <f aca="false">SUM(AG34,AG41,AG48,AG55,AG62,AG69,AG76,AG83,AG85)</f>
        <v>1441114.14</v>
      </c>
      <c r="AH92" s="12" t="n">
        <f aca="false">SUM(AH34,AH41,AH48,AH55,AH62,AH69,AH76,AH83,AH85)</f>
        <v>1358409.78</v>
      </c>
      <c r="AI92" s="12" t="n">
        <f aca="false">SUM(AI34,AI41,AI48,AI55,AI62,AI69,AI76,AI83,AI85)</f>
        <v>2181673.08</v>
      </c>
      <c r="AJ92" s="12" t="n">
        <f aca="false">SUM(AJ34,AJ41,AJ48,AJ55,AJ62,AJ69,AJ76,AJ83,AJ85)</f>
        <v>3905522.67</v>
      </c>
      <c r="AK92" s="12" t="n">
        <f aca="false">SUM(AK34,AK41,AK48,AK55,AK62,AK69,AK76,AK83,AK85)</f>
        <v>4898098.99</v>
      </c>
    </row>
    <row r="95" customFormat="false" ht="13.8" hidden="false" customHeight="false" outlineLevel="0" collapsed="false">
      <c r="A95" s="11" t="s">
        <v>126</v>
      </c>
      <c r="B95" s="12" t="n">
        <f aca="false">B21-B87</f>
        <v>2364666.97</v>
      </c>
      <c r="C95" s="12" t="n">
        <f aca="false">C21-C87</f>
        <v>795423.86</v>
      </c>
      <c r="D95" s="12" t="n">
        <f aca="false">D21-D87</f>
        <v>13902.4553261966</v>
      </c>
      <c r="E95" s="12" t="n">
        <f aca="false">E21-E87</f>
        <v>40044.1771878974</v>
      </c>
      <c r="F95" s="12" t="n">
        <f aca="false">F21-F87</f>
        <v>1468740.37201654</v>
      </c>
      <c r="G95" s="12" t="n">
        <f aca="false">G21-G87</f>
        <v>1584181.05865584</v>
      </c>
      <c r="H95" s="12" t="n">
        <f aca="false">H21-H87</f>
        <v>803843.105783921</v>
      </c>
      <c r="I95" s="12" t="n">
        <f aca="false">I21-I87</f>
        <v>-9952.76294602995</v>
      </c>
      <c r="J95" s="12" t="n">
        <f aca="false">J21-J87</f>
        <v>10771.7662105574</v>
      </c>
      <c r="K95" s="12" t="n">
        <f aca="false">K21-K87</f>
        <v>2571475.98231171</v>
      </c>
      <c r="L95" s="12" t="n">
        <f aca="false">L21-L87</f>
        <v>3057678.41</v>
      </c>
      <c r="M95" s="12" t="n">
        <f aca="false">M21-M87</f>
        <v>3789072.90694823</v>
      </c>
      <c r="N95" s="12" t="n">
        <f aca="false">N21-N87</f>
        <v>2156995.97547508</v>
      </c>
      <c r="O95" s="12" t="n">
        <f aca="false">O21-O87</f>
        <v>443619.068852956</v>
      </c>
      <c r="P95" s="12" t="n">
        <f aca="false">P21-P87</f>
        <v>422591.97903644</v>
      </c>
      <c r="Q95" s="12" t="n">
        <f aca="false">Q21-Q87</f>
        <v>1141313.02528534</v>
      </c>
      <c r="R95" s="12" t="n">
        <f aca="false">R21-R87</f>
        <v>2276304.6631727</v>
      </c>
      <c r="S95" s="12" t="n">
        <f aca="false">S21-S87</f>
        <v>1065737.0026736</v>
      </c>
      <c r="T95" s="12" t="n">
        <f aca="false">T21-T87</f>
        <v>80999.6345647443</v>
      </c>
      <c r="U95" s="12" t="n">
        <f aca="false">U21-U87</f>
        <v>-117175.655298705</v>
      </c>
      <c r="V95" s="12" t="n">
        <f aca="false">V21-V87</f>
        <v>-108103.930996082</v>
      </c>
      <c r="W95" s="12" t="n">
        <f aca="false">W21-W87</f>
        <v>959999.322605469</v>
      </c>
      <c r="X95" s="12" t="n">
        <f aca="false">X21-X87</f>
        <v>2413256.15668421</v>
      </c>
      <c r="Y95" s="12" t="n">
        <f aca="false">Y21-Y87</f>
        <v>3085292.200886</v>
      </c>
      <c r="Z95" s="12" t="n">
        <f aca="false">Z21-Z87</f>
        <v>3741782.12882565</v>
      </c>
      <c r="AA95" s="12" t="n">
        <f aca="false">AA21-AA87</f>
        <v>582796.188937225</v>
      </c>
      <c r="AB95" s="12" t="n">
        <f aca="false">AB21-AB87</f>
        <v>-167123.028846887</v>
      </c>
      <c r="AC95" s="12" t="n">
        <f aca="false">AC21-AC87</f>
        <v>105875.751351057</v>
      </c>
      <c r="AD95" s="12" t="n">
        <f aca="false">AD21-AD87</f>
        <v>1271452.88943131</v>
      </c>
      <c r="AE95" s="12" t="n">
        <f aca="false">AE21-AE87</f>
        <v>1464007.92177395</v>
      </c>
      <c r="AF95" s="12" t="n">
        <f aca="false">AF21-AF87</f>
        <v>829674.817332488</v>
      </c>
      <c r="AG95" s="12" t="n">
        <f aca="false">AG21-AG87</f>
        <v>-83755.9448210076</v>
      </c>
      <c r="AH95" s="12" t="n">
        <f aca="false">AH21-AH87</f>
        <v>-249025.702026382</v>
      </c>
      <c r="AI95" s="12" t="n">
        <f aca="false">AI21-AI87</f>
        <v>2774693.62551529</v>
      </c>
      <c r="AJ95" s="12" t="n">
        <f aca="false">AJ21-AJ87</f>
        <v>5045072.06381829</v>
      </c>
      <c r="AK95" s="12" t="n">
        <f aca="false">AK21-AK87</f>
        <v>3509328.90593324</v>
      </c>
    </row>
    <row r="96" customFormat="false" ht="13.8" hidden="false" customHeight="false" outlineLevel="0" collapsed="false">
      <c r="A96" s="11" t="s">
        <v>127</v>
      </c>
      <c r="B96" s="12" t="n">
        <f aca="false">B22-B88</f>
        <v>0</v>
      </c>
      <c r="C96" s="12" t="n">
        <f aca="false">C22-C88</f>
        <v>0</v>
      </c>
      <c r="D96" s="12" t="n">
        <f aca="false">D22-D88</f>
        <v>0</v>
      </c>
      <c r="E96" s="12" t="n">
        <f aca="false">E22-E88</f>
        <v>0</v>
      </c>
      <c r="F96" s="12" t="n">
        <f aca="false">F22-F88</f>
        <v>0</v>
      </c>
      <c r="G96" s="12" t="n">
        <f aca="false">G22-G88</f>
        <v>0</v>
      </c>
      <c r="H96" s="12" t="n">
        <f aca="false">H22-H88</f>
        <v>0</v>
      </c>
      <c r="I96" s="12" t="n">
        <f aca="false">I22-I88</f>
        <v>0</v>
      </c>
      <c r="J96" s="12" t="n">
        <f aca="false">J22-J88</f>
        <v>0</v>
      </c>
      <c r="K96" s="12" t="n">
        <f aca="false">K22-K88</f>
        <v>0</v>
      </c>
      <c r="L96" s="12" t="n">
        <f aca="false">L22-L88</f>
        <v>0</v>
      </c>
      <c r="M96" s="12" t="n">
        <f aca="false">M22-M88</f>
        <v>0</v>
      </c>
      <c r="N96" s="12" t="n">
        <f aca="false">N22-N88</f>
        <v>0</v>
      </c>
      <c r="O96" s="12" t="n">
        <f aca="false">O22-O88</f>
        <v>0</v>
      </c>
      <c r="P96" s="12" t="n">
        <f aca="false">P22-P88</f>
        <v>0</v>
      </c>
      <c r="Q96" s="12" t="n">
        <f aca="false">Q22-Q88</f>
        <v>0</v>
      </c>
      <c r="R96" s="12" t="n">
        <f aca="false">R22-R88</f>
        <v>0</v>
      </c>
      <c r="S96" s="12" t="n">
        <f aca="false">S22-S88</f>
        <v>0</v>
      </c>
      <c r="T96" s="12" t="n">
        <f aca="false">T22-T88</f>
        <v>0</v>
      </c>
      <c r="U96" s="12" t="n">
        <f aca="false">U22-U88</f>
        <v>0</v>
      </c>
      <c r="V96" s="12" t="n">
        <f aca="false">V22-V88</f>
        <v>0</v>
      </c>
      <c r="W96" s="12" t="n">
        <f aca="false">W22-W88</f>
        <v>0</v>
      </c>
      <c r="X96" s="12" t="n">
        <f aca="false">X22-X88</f>
        <v>0</v>
      </c>
      <c r="Y96" s="12" t="n">
        <f aca="false">Y22-Y88</f>
        <v>0</v>
      </c>
      <c r="Z96" s="12" t="n">
        <f aca="false">Z22-Z88</f>
        <v>0</v>
      </c>
      <c r="AA96" s="12" t="n">
        <f aca="false">AA22-AA88</f>
        <v>0</v>
      </c>
      <c r="AB96" s="12" t="n">
        <f aca="false">AB22-AB88</f>
        <v>0</v>
      </c>
      <c r="AC96" s="12" t="n">
        <f aca="false">AC22-AC88</f>
        <v>0</v>
      </c>
      <c r="AD96" s="12" t="n">
        <f aca="false">AD22-AD88</f>
        <v>0</v>
      </c>
      <c r="AE96" s="12" t="n">
        <f aca="false">AE22-AE88</f>
        <v>0</v>
      </c>
      <c r="AF96" s="12" t="n">
        <f aca="false">AF22-AF88</f>
        <v>0</v>
      </c>
      <c r="AG96" s="12" t="n">
        <f aca="false">AG22-AG88</f>
        <v>0</v>
      </c>
      <c r="AH96" s="12" t="n">
        <f aca="false">AH22-AH88</f>
        <v>0</v>
      </c>
      <c r="AI96" s="12" t="n">
        <f aca="false">AI22-AI88</f>
        <v>0</v>
      </c>
      <c r="AJ96" s="12" t="n">
        <f aca="false">AJ22-AJ88</f>
        <v>0</v>
      </c>
      <c r="AK96" s="12" t="n">
        <f aca="false">AK22-AK88</f>
        <v>0</v>
      </c>
    </row>
    <row r="97" customFormat="false" ht="13.8" hidden="false" customHeight="false" outlineLevel="0" collapsed="false">
      <c r="A97" s="11" t="s">
        <v>128</v>
      </c>
      <c r="B97" s="12" t="n">
        <f aca="false">B23-B89</f>
        <v>0</v>
      </c>
      <c r="C97" s="12" t="n">
        <f aca="false">C23-C89</f>
        <v>20000</v>
      </c>
      <c r="D97" s="12" t="n">
        <f aca="false">D23-D89</f>
        <v>820608.684673803</v>
      </c>
      <c r="E97" s="12" t="n">
        <f aca="false">E23-E89</f>
        <v>235856.632812103</v>
      </c>
      <c r="F97" s="12" t="n">
        <f aca="false">F23-F89</f>
        <v>408488.067983455</v>
      </c>
      <c r="G97" s="12" t="n">
        <f aca="false">G23-G89</f>
        <v>40990.661344161</v>
      </c>
      <c r="H97" s="12" t="n">
        <f aca="false">H23-H89</f>
        <v>17598.9542160785</v>
      </c>
      <c r="I97" s="12" t="n">
        <f aca="false">I23-I89</f>
        <v>163937.55294603</v>
      </c>
      <c r="J97" s="12" t="n">
        <f aca="false">J23-J89</f>
        <v>28203.4237894426</v>
      </c>
      <c r="K97" s="12" t="n">
        <f aca="false">K23-K89</f>
        <v>10067.9376882868</v>
      </c>
      <c r="L97" s="12" t="n">
        <f aca="false">L23-L89</f>
        <v>0</v>
      </c>
      <c r="M97" s="12" t="n">
        <f aca="false">M23-M89</f>
        <v>15444.5330517664</v>
      </c>
      <c r="N97" s="12" t="n">
        <f aca="false">N23-N89</f>
        <v>18762.9345249197</v>
      </c>
      <c r="O97" s="12" t="n">
        <f aca="false">O23-O89</f>
        <v>233681.621147044</v>
      </c>
      <c r="P97" s="12" t="n">
        <f aca="false">P23-P89</f>
        <v>561486.59096356</v>
      </c>
      <c r="Q97" s="12" t="n">
        <f aca="false">Q23-Q89</f>
        <v>350571.00471466</v>
      </c>
      <c r="R97" s="12" t="n">
        <f aca="false">R23-R89</f>
        <v>67401.9468273048</v>
      </c>
      <c r="S97" s="12" t="n">
        <f aca="false">S23-S89</f>
        <v>172171.597326403</v>
      </c>
      <c r="T97" s="12" t="n">
        <f aca="false">T23-T89</f>
        <v>218059.415435256</v>
      </c>
      <c r="U97" s="12" t="n">
        <f aca="false">U23-U89</f>
        <v>301360.336630752</v>
      </c>
      <c r="V97" s="12" t="n">
        <f aca="false">V23-V89</f>
        <v>90298.0577110642</v>
      </c>
      <c r="W97" s="12" t="n">
        <f aca="false">W23-W89</f>
        <v>-12118.261669704</v>
      </c>
      <c r="X97" s="12" t="n">
        <f aca="false">X23-X89</f>
        <v>-139138.827710863</v>
      </c>
      <c r="Y97" s="12" t="n">
        <f aca="false">Y23-Y89</f>
        <v>-184656.487049378</v>
      </c>
      <c r="Z97" s="12" t="n">
        <f aca="false">Z23-Z89</f>
        <v>50283.2193702652</v>
      </c>
      <c r="AA97" s="12" t="n">
        <f aca="false">AA23-AA89</f>
        <v>416376.731062775</v>
      </c>
      <c r="AB97" s="12" t="n">
        <f aca="false">AB23-AB89</f>
        <v>647514.376648889</v>
      </c>
      <c r="AC97" s="12" t="n">
        <f aca="false">AC23-AC89</f>
        <v>695441.526974823</v>
      </c>
      <c r="AD97" s="12" t="n">
        <f aca="false">AD23-AD89</f>
        <v>559372.572923665</v>
      </c>
      <c r="AE97" s="12" t="n">
        <f aca="false">AE23-AE89</f>
        <v>-4384.15728958126</v>
      </c>
      <c r="AF97" s="12" t="n">
        <f aca="false">AF23-AF89</f>
        <v>170578.92859502</v>
      </c>
      <c r="AG97" s="12" t="n">
        <f aca="false">AG23-AG89</f>
        <v>-55442.0025795586</v>
      </c>
      <c r="AH97" s="12" t="n">
        <f aca="false">AH23-AH89</f>
        <v>763161.633370824</v>
      </c>
      <c r="AI97" s="12" t="n">
        <f aca="false">AI23-AI89</f>
        <v>-33747.1657080471</v>
      </c>
      <c r="AJ97" s="12" t="n">
        <f aca="false">AJ23-AJ89</f>
        <v>-55904.2007882728</v>
      </c>
      <c r="AK97" s="12" t="n">
        <f aca="false">AK23-AK89</f>
        <v>51086.7836710764</v>
      </c>
    </row>
    <row r="98" customFormat="false" ht="13.8" hidden="false" customHeight="false" outlineLevel="0" collapsed="false">
      <c r="A98" s="11" t="s">
        <v>129</v>
      </c>
      <c r="B98" s="12" t="n">
        <f aca="false">B24-B90</f>
        <v>0</v>
      </c>
      <c r="C98" s="12" t="n">
        <f aca="false">C24-C90</f>
        <v>0</v>
      </c>
      <c r="D98" s="12" t="n">
        <f aca="false">D24-D90</f>
        <v>0</v>
      </c>
      <c r="E98" s="12" t="n">
        <f aca="false">E24-E90</f>
        <v>0</v>
      </c>
      <c r="F98" s="12" t="n">
        <f aca="false">F24-F90</f>
        <v>0</v>
      </c>
      <c r="G98" s="12" t="n">
        <f aca="false">G24-G90</f>
        <v>0</v>
      </c>
      <c r="H98" s="12" t="n">
        <f aca="false">H24-H90</f>
        <v>0</v>
      </c>
      <c r="I98" s="12" t="n">
        <f aca="false">I24-I90</f>
        <v>0</v>
      </c>
      <c r="J98" s="12" t="n">
        <f aca="false">J24-J90</f>
        <v>0</v>
      </c>
      <c r="K98" s="12" t="n">
        <f aca="false">K24-K90</f>
        <v>0</v>
      </c>
      <c r="L98" s="12" t="n">
        <f aca="false">L24-L90</f>
        <v>0</v>
      </c>
      <c r="M98" s="12" t="n">
        <f aca="false">M24-M90</f>
        <v>0</v>
      </c>
      <c r="N98" s="12" t="n">
        <f aca="false">N24-N90</f>
        <v>0</v>
      </c>
      <c r="O98" s="12" t="n">
        <f aca="false">O24-O90</f>
        <v>0</v>
      </c>
      <c r="P98" s="12" t="n">
        <f aca="false">P24-P90</f>
        <v>0</v>
      </c>
      <c r="Q98" s="12" t="n">
        <f aca="false">Q24-Q90</f>
        <v>0</v>
      </c>
      <c r="R98" s="12" t="n">
        <f aca="false">R24-R90</f>
        <v>0</v>
      </c>
      <c r="S98" s="12" t="n">
        <f aca="false">S24-S90</f>
        <v>0</v>
      </c>
      <c r="T98" s="12" t="n">
        <f aca="false">T24-T90</f>
        <v>0</v>
      </c>
      <c r="U98" s="12" t="n">
        <f aca="false">U24-U90</f>
        <v>124269.698667953</v>
      </c>
      <c r="V98" s="12" t="n">
        <f aca="false">V24-V90</f>
        <v>169033.173285018</v>
      </c>
      <c r="W98" s="12" t="n">
        <f aca="false">W24-W90</f>
        <v>70100.9790642351</v>
      </c>
      <c r="X98" s="12" t="n">
        <f aca="false">X24-X90</f>
        <v>48780.0610266546</v>
      </c>
      <c r="Y98" s="12" t="n">
        <f aca="false">Y24-Y90</f>
        <v>21509.4161633833</v>
      </c>
      <c r="Z98" s="12" t="n">
        <f aca="false">Z24-Z90</f>
        <v>13092.1518040821</v>
      </c>
      <c r="AA98" s="12" t="n">
        <f aca="false">AA24-AA90</f>
        <v>0</v>
      </c>
      <c r="AB98" s="12" t="n">
        <f aca="false">AB24-AB90</f>
        <v>33566.1321979976</v>
      </c>
      <c r="AC98" s="12" t="n">
        <f aca="false">AC24-AC90</f>
        <v>21925.0716741195</v>
      </c>
      <c r="AD98" s="12" t="n">
        <f aca="false">AD24-AD90</f>
        <v>101806.077645021</v>
      </c>
      <c r="AE98" s="12" t="n">
        <f aca="false">AE24-AE90</f>
        <v>34867.8755156338</v>
      </c>
      <c r="AF98" s="12" t="n">
        <f aca="false">AF24-AF90</f>
        <v>10693.5040724927</v>
      </c>
      <c r="AG98" s="12" t="n">
        <f aca="false">AG24-AG90</f>
        <v>13069.5674005662</v>
      </c>
      <c r="AH98" s="12" t="n">
        <f aca="false">AH24-AH90</f>
        <v>39386.0686555583</v>
      </c>
      <c r="AI98" s="12" t="n">
        <f aca="false">AI24-AI90</f>
        <v>62664.6901927611</v>
      </c>
      <c r="AJ98" s="12" t="n">
        <f aca="false">AJ24-AJ90</f>
        <v>114105.546969987</v>
      </c>
      <c r="AK98" s="12" t="n">
        <f aca="false">AK24-AK90</f>
        <v>109953.420395681</v>
      </c>
    </row>
    <row r="99" customFormat="false" ht="13.8" hidden="false" customHeight="false" outlineLevel="0" collapsed="false">
      <c r="A99" s="11" t="s">
        <v>130</v>
      </c>
      <c r="B99" s="12" t="n">
        <f aca="false">B25-B91</f>
        <v>0</v>
      </c>
      <c r="C99" s="12" t="n">
        <f aca="false">C25-C91</f>
        <v>0</v>
      </c>
      <c r="D99" s="12" t="n">
        <f aca="false">D25-D91</f>
        <v>0</v>
      </c>
      <c r="E99" s="12" t="n">
        <f aca="false">E25-E91</f>
        <v>0</v>
      </c>
      <c r="F99" s="12" t="n">
        <f aca="false">F25-F91</f>
        <v>0</v>
      </c>
      <c r="G99" s="12" t="n">
        <f aca="false">G25-G91</f>
        <v>0</v>
      </c>
      <c r="H99" s="12" t="n">
        <f aca="false">H25-H91</f>
        <v>0</v>
      </c>
      <c r="I99" s="12" t="n">
        <f aca="false">I25-I91</f>
        <v>0</v>
      </c>
      <c r="J99" s="12" t="n">
        <f aca="false">J25-J91</f>
        <v>0</v>
      </c>
      <c r="K99" s="12" t="n">
        <f aca="false">K25-K91</f>
        <v>0</v>
      </c>
      <c r="L99" s="12" t="n">
        <f aca="false">L25-L91</f>
        <v>0</v>
      </c>
      <c r="M99" s="12" t="n">
        <f aca="false">M25-M91</f>
        <v>0</v>
      </c>
      <c r="N99" s="12" t="n">
        <f aca="false">N25-N91</f>
        <v>0</v>
      </c>
      <c r="O99" s="12" t="n">
        <f aca="false">O25-O91</f>
        <v>0</v>
      </c>
      <c r="P99" s="12" t="n">
        <f aca="false">P25-P91</f>
        <v>0</v>
      </c>
      <c r="Q99" s="12" t="n">
        <f aca="false">Q25-Q91</f>
        <v>0</v>
      </c>
      <c r="R99" s="12" t="n">
        <f aca="false">R25-R91</f>
        <v>0</v>
      </c>
      <c r="S99" s="12" t="n">
        <f aca="false">S25-S91</f>
        <v>0</v>
      </c>
      <c r="T99" s="12" t="n">
        <f aca="false">T25-T91</f>
        <v>0</v>
      </c>
      <c r="U99" s="12" t="n">
        <f aca="false">U25-U91</f>
        <v>0</v>
      </c>
      <c r="V99" s="12" t="n">
        <f aca="false">V25-V91</f>
        <v>0</v>
      </c>
      <c r="W99" s="12" t="n">
        <f aca="false">W25-W91</f>
        <v>0</v>
      </c>
      <c r="X99" s="12" t="n">
        <f aca="false">X25-X91</f>
        <v>0</v>
      </c>
      <c r="Y99" s="12" t="n">
        <f aca="false">Y25-Y91</f>
        <v>0</v>
      </c>
      <c r="Z99" s="12" t="n">
        <f aca="false">Z25-Z91</f>
        <v>0</v>
      </c>
      <c r="AA99" s="12" t="n">
        <f aca="false">AA25-AA91</f>
        <v>0</v>
      </c>
      <c r="AB99" s="12" t="n">
        <f aca="false">AB25-AB91</f>
        <v>0</v>
      </c>
      <c r="AC99" s="12" t="n">
        <f aca="false">AC25-AC91</f>
        <v>0</v>
      </c>
      <c r="AD99" s="12" t="n">
        <f aca="false">AD25-AD91</f>
        <v>0</v>
      </c>
      <c r="AE99" s="12" t="n">
        <f aca="false">AE25-AE91</f>
        <v>0</v>
      </c>
      <c r="AF99" s="12" t="n">
        <f aca="false">AF25-AF91</f>
        <v>0</v>
      </c>
      <c r="AG99" s="12" t="n">
        <f aca="false">AG25-AG91</f>
        <v>0</v>
      </c>
      <c r="AH99" s="12" t="n">
        <f aca="false">AH25-AH91</f>
        <v>0</v>
      </c>
      <c r="AI99" s="12" t="n">
        <f aca="false">AI25-AI91</f>
        <v>0</v>
      </c>
      <c r="AJ99" s="12" t="n">
        <f aca="false">AJ25-AJ91</f>
        <v>0</v>
      </c>
      <c r="AK99" s="12" t="n">
        <f aca="false">AK25-AK91</f>
        <v>0</v>
      </c>
    </row>
    <row r="100" customFormat="false" ht="13.8" hidden="false" customHeight="false" outlineLevel="0" collapsed="false">
      <c r="A100" s="11" t="s">
        <v>131</v>
      </c>
      <c r="B100" s="12" t="n">
        <f aca="false">B26-B85</f>
        <v>716159.75</v>
      </c>
      <c r="C100" s="12" t="n">
        <f aca="false">C26-C85</f>
        <v>77551.9</v>
      </c>
      <c r="D100" s="12" t="n">
        <f aca="false">D26-D85</f>
        <v>9117.46</v>
      </c>
      <c r="E100" s="12" t="n">
        <f aca="false">E26-E85</f>
        <v>0</v>
      </c>
      <c r="F100" s="12" t="n">
        <f aca="false">F26-F85</f>
        <v>409.55</v>
      </c>
      <c r="G100" s="12" t="n">
        <f aca="false">G26-G85</f>
        <v>0</v>
      </c>
      <c r="H100" s="12" t="n">
        <f aca="false">H26-H85</f>
        <v>1500.31</v>
      </c>
      <c r="I100" s="12" t="n">
        <f aca="false">I26-I85</f>
        <v>0</v>
      </c>
      <c r="J100" s="12" t="n">
        <f aca="false">J26-J85</f>
        <v>895.81</v>
      </c>
      <c r="K100" s="12" t="n">
        <f aca="false">K26-K85</f>
        <v>643851.62</v>
      </c>
      <c r="L100" s="12" t="n">
        <f aca="false">L26-L85</f>
        <v>1036334.93</v>
      </c>
      <c r="M100" s="12" t="n">
        <f aca="false">M26-M85</f>
        <v>512869.01</v>
      </c>
      <c r="N100" s="12" t="n">
        <f aca="false">N26-N85</f>
        <v>531548.72</v>
      </c>
      <c r="O100" s="12" t="n">
        <f aca="false">O26-O85</f>
        <v>32652.49</v>
      </c>
      <c r="P100" s="12" t="n">
        <f aca="false">P26-P85</f>
        <v>12708.91</v>
      </c>
      <c r="Q100" s="12" t="n">
        <f aca="false">Q26-Q85</f>
        <v>13085.8</v>
      </c>
      <c r="R100" s="12" t="n">
        <f aca="false">R26-R85</f>
        <v>15133.76</v>
      </c>
      <c r="S100" s="12" t="n">
        <f aca="false">S26-S85</f>
        <v>6628.64</v>
      </c>
      <c r="T100" s="12" t="n">
        <f aca="false">T26-T85</f>
        <v>4914.65</v>
      </c>
      <c r="U100" s="12" t="n">
        <f aca="false">U26-U85</f>
        <v>3605.9</v>
      </c>
      <c r="V100" s="12" t="n">
        <f aca="false">V26-V85</f>
        <v>0</v>
      </c>
      <c r="W100" s="12" t="n">
        <f aca="false">W26-W85</f>
        <v>150159.61</v>
      </c>
      <c r="X100" s="12" t="n">
        <f aca="false">X26-X85</f>
        <v>1234044.27</v>
      </c>
      <c r="Y100" s="12" t="n">
        <f aca="false">Y26-Y85</f>
        <v>773021.98</v>
      </c>
      <c r="Z100" s="12" t="n">
        <f aca="false">Z26-Z85</f>
        <v>493002.69</v>
      </c>
      <c r="AA100" s="12" t="n">
        <f aca="false">AA26-AA85</f>
        <v>76167.43</v>
      </c>
      <c r="AB100" s="12" t="n">
        <f aca="false">AB26-AB85</f>
        <v>13793.58</v>
      </c>
      <c r="AC100" s="12" t="n">
        <f aca="false">AC26-AC85</f>
        <v>9103.7</v>
      </c>
      <c r="AD100" s="12" t="n">
        <f aca="false">AD26-AD85</f>
        <v>292.97</v>
      </c>
      <c r="AE100" s="12" t="n">
        <f aca="false">AE26-AE85</f>
        <v>342565.76</v>
      </c>
      <c r="AF100" s="12" t="n">
        <f aca="false">AF26-AF85</f>
        <v>3520.5</v>
      </c>
      <c r="AG100" s="12" t="n">
        <f aca="false">AG26-AG85</f>
        <v>275.36</v>
      </c>
      <c r="AH100" s="12" t="n">
        <f aca="false">AH26-AH85</f>
        <v>790.23</v>
      </c>
      <c r="AI100" s="12" t="n">
        <f aca="false">AI26-AI85</f>
        <v>0</v>
      </c>
      <c r="AJ100" s="12" t="n">
        <f aca="false">AJ26-AJ85</f>
        <v>0</v>
      </c>
      <c r="AK100" s="12" t="n">
        <f aca="false">AK26-AK85</f>
        <v>7440.75999999978</v>
      </c>
    </row>
    <row r="101" customFormat="false" ht="13.8" hidden="false" customHeight="false" outlineLevel="0" collapsed="false">
      <c r="A101" s="11" t="s">
        <v>132</v>
      </c>
      <c r="B101" s="12" t="n">
        <f aca="false">B27-B92</f>
        <v>3080826.72</v>
      </c>
      <c r="C101" s="12" t="n">
        <f aca="false">C27-C92</f>
        <v>892975.76</v>
      </c>
      <c r="D101" s="12" t="n">
        <f aca="false">D27-D92</f>
        <v>843628.6</v>
      </c>
      <c r="E101" s="12" t="n">
        <f aca="false">E27-E92</f>
        <v>275900.81</v>
      </c>
      <c r="F101" s="12" t="n">
        <f aca="false">F27-F92</f>
        <v>1877637.99</v>
      </c>
      <c r="G101" s="12" t="n">
        <f aca="false">G27-G92</f>
        <v>1625171.72</v>
      </c>
      <c r="H101" s="12" t="n">
        <f aca="false">H27-H92</f>
        <v>822942.37</v>
      </c>
      <c r="I101" s="12" t="n">
        <f aca="false">I27-I92</f>
        <v>153984.79</v>
      </c>
      <c r="J101" s="12" t="n">
        <f aca="false">J27-J92</f>
        <v>39870.9999999999</v>
      </c>
      <c r="K101" s="12" t="n">
        <f aca="false">K27-K92</f>
        <v>3225395.54</v>
      </c>
      <c r="L101" s="12" t="n">
        <f aca="false">L27-L92</f>
        <v>4094013.34</v>
      </c>
      <c r="M101" s="12" t="n">
        <f aca="false">M27-M92</f>
        <v>4317386.45</v>
      </c>
      <c r="N101" s="12" t="n">
        <f aca="false">N27-N92</f>
        <v>2707307.63</v>
      </c>
      <c r="O101" s="12" t="n">
        <f aca="false">O27-O92</f>
        <v>709953.18</v>
      </c>
      <c r="P101" s="12" t="n">
        <f aca="false">P27-P92</f>
        <v>996787.48</v>
      </c>
      <c r="Q101" s="12" t="n">
        <f aca="false">Q27-Q92</f>
        <v>1504969.83</v>
      </c>
      <c r="R101" s="12" t="n">
        <f aca="false">R27-R92</f>
        <v>2358840.37</v>
      </c>
      <c r="S101" s="12" t="n">
        <f aca="false">S27-S92</f>
        <v>1244537.24</v>
      </c>
      <c r="T101" s="12" t="n">
        <f aca="false">T27-T92</f>
        <v>303973.7</v>
      </c>
      <c r="U101" s="12" t="n">
        <f aca="false">U27-U92</f>
        <v>312060.28</v>
      </c>
      <c r="V101" s="12" t="n">
        <f aca="false">V27-V92</f>
        <v>151227.3</v>
      </c>
      <c r="W101" s="12" t="n">
        <f aca="false">W27-W92</f>
        <v>1168141.65</v>
      </c>
      <c r="X101" s="12" t="n">
        <f aca="false">X27-X92</f>
        <v>3556941.66</v>
      </c>
      <c r="Y101" s="12" t="n">
        <f aca="false">Y27-Y92</f>
        <v>3695167.11</v>
      </c>
      <c r="Z101" s="12" t="n">
        <f aca="false">Z27-Z92</f>
        <v>4298160.19</v>
      </c>
      <c r="AA101" s="12" t="n">
        <f aca="false">AA27-AA92</f>
        <v>1075340.35</v>
      </c>
      <c r="AB101" s="12" t="n">
        <f aca="false">AB27-AB92</f>
        <v>527751.06</v>
      </c>
      <c r="AC101" s="12" t="n">
        <f aca="false">AC27-AC92</f>
        <v>832346.05</v>
      </c>
      <c r="AD101" s="12" t="n">
        <f aca="false">AD27-AD92</f>
        <v>1932924.51</v>
      </c>
      <c r="AE101" s="12" t="n">
        <f aca="false">AE27-AE92</f>
        <v>1837057.4</v>
      </c>
      <c r="AF101" s="12" t="n">
        <f aca="false">AF27-AF92</f>
        <v>1014467.75</v>
      </c>
      <c r="AG101" s="12" t="n">
        <f aca="false">AG27-AG92</f>
        <v>-125853.02</v>
      </c>
      <c r="AH101" s="12" t="n">
        <f aca="false">AH27-AH92</f>
        <v>554312.23</v>
      </c>
      <c r="AI101" s="12" t="n">
        <f aca="false">AI27-AI92</f>
        <v>2803611.15</v>
      </c>
      <c r="AJ101" s="12" t="n">
        <f aca="false">AJ27-AJ92</f>
        <v>5103273.41</v>
      </c>
      <c r="AK101" s="12" t="n">
        <f aca="false">AK27-AK92</f>
        <v>3677809.87</v>
      </c>
    </row>
    <row r="103" customFormat="false" ht="13.8" hidden="false" customHeight="false" outlineLevel="0" collapsed="false">
      <c r="A103" s="11" t="s">
        <v>133</v>
      </c>
      <c r="B103" s="15" t="n">
        <f aca="false">B5/B$11*SUM(Month!C$29:C$31,Month!C$37:C$40)</f>
        <v>52473.19</v>
      </c>
      <c r="C103" s="15" t="n">
        <f aca="false">C5/C$11*SUM(Month!D$29:D$31,Month!D$37:D$40)</f>
        <v>50464.63</v>
      </c>
      <c r="D103" s="15" t="n">
        <f aca="false">D5/D$11*SUM(Month!E$29:E$31,Month!E$37:E$40)</f>
        <v>19312.6546211494</v>
      </c>
      <c r="E103" s="15" t="n">
        <f aca="false">E5/E$11*SUM(Month!F$29:F$31,Month!F$37:F$40)</f>
        <v>28615.648549132</v>
      </c>
      <c r="F103" s="15" t="n">
        <f aca="false">F5/F$11*SUM(Month!G$29:G$31,Month!G$37:G$40)</f>
        <v>34303.7129018723</v>
      </c>
      <c r="G103" s="15" t="n">
        <f aca="false">G5/G$11*SUM(Month!H$29:H$31,Month!H$37:H$40)</f>
        <v>30731.0242123822</v>
      </c>
      <c r="H103" s="15" t="n">
        <f aca="false">H5/H$11*SUM(Month!I$29:I$31,Month!I$37:I$40)</f>
        <v>32698.0839065607</v>
      </c>
      <c r="I103" s="15" t="n">
        <f aca="false">I5/I$11*SUM(Month!J$29:J$31,Month!J$37:J$40)</f>
        <v>27774.3612709209</v>
      </c>
      <c r="J103" s="15" t="n">
        <f aca="false">J5/J$11*SUM(Month!K$29:K$31,Month!K$37:K$40)</f>
        <v>45203.3348306614</v>
      </c>
      <c r="K103" s="15" t="n">
        <f aca="false">K5/K$11*SUM(Month!L$29:L$31,Month!L$37:L$40)</f>
        <v>81136.3473042829</v>
      </c>
      <c r="L103" s="15" t="n">
        <f aca="false">L5/L$11*SUM(Month!M$29:M$31,Month!M$37:M$40)</f>
        <v>89229.2</v>
      </c>
      <c r="M103" s="15" t="n">
        <f aca="false">M5/M$11*SUM(Month!N$29:N$31,Month!N$37:N$40)</f>
        <v>94706.429722184</v>
      </c>
      <c r="N103" s="15" t="n">
        <f aca="false">N5/N$11*SUM(Month!O$29:O$31,Month!O$37:O$40)</f>
        <v>86523.9080269224</v>
      </c>
      <c r="O103" s="15" t="n">
        <f aca="false">O5/O$11*SUM(Month!P$29:P$31,Month!P$37:P$40)</f>
        <v>61036.5685481643</v>
      </c>
      <c r="P103" s="15" t="n">
        <f aca="false">P5/P$11*SUM(Month!Q$29:Q$31,Month!Q$37:Q$40)</f>
        <v>30261.6617180617</v>
      </c>
      <c r="Q103" s="15" t="n">
        <f aca="false">Q5/Q$11*SUM(Month!R$29:R$31,Month!R$37:R$40)</f>
        <v>80134.6245066261</v>
      </c>
      <c r="R103" s="15" t="n">
        <f aca="false">R5/R$11*SUM(Month!S$29:S$31,Month!S$37:S$40)</f>
        <v>80557.0644389577</v>
      </c>
      <c r="S103" s="15" t="n">
        <f aca="false">S5/S$11*SUM(Month!T$29:T$31,Month!T$37:T$40)</f>
        <v>65836.4354353279</v>
      </c>
      <c r="T103" s="15" t="n">
        <f aca="false">T5/T$11*SUM(Month!U$29:U$31,Month!U$37:U$40)</f>
        <v>71818.07498277</v>
      </c>
      <c r="U103" s="15" t="n">
        <f aca="false">U5/U$11*SUM(Month!V$29:V$31,Month!V$37:V$40)</f>
        <v>45398.2620538974</v>
      </c>
      <c r="V103" s="15" t="n">
        <f aca="false">V5/V$11*SUM(Month!W$29:W$31,Month!W$37:W$40)</f>
        <v>33825.6425279702</v>
      </c>
      <c r="W103" s="15" t="n">
        <f aca="false">W5/W$11*SUM(Month!X$29:X$31,Month!X$37:X$40)</f>
        <v>84432.2976360386</v>
      </c>
      <c r="X103" s="15" t="n">
        <f aca="false">X5/X$11*SUM(Month!Y$29:Y$31,Month!Y$37:Y$40)</f>
        <v>72666.8060577719</v>
      </c>
      <c r="Y103" s="15" t="n">
        <f aca="false">Y5/Y$11*SUM(Month!Z$29:Z$31,Month!Z$37:Z$40)</f>
        <v>103034.388681647</v>
      </c>
      <c r="Z103" s="15" t="n">
        <f aca="false">Z5/Z$11*SUM(Month!AA$29:AA$31,Month!AA$37:AA$40)</f>
        <v>118839.371499863</v>
      </c>
      <c r="AA103" s="15" t="n">
        <f aca="false">AA5/AA$11*SUM(Month!AB$29:AB$31,Month!AB$37:AB$40)</f>
        <v>88796.6194972692</v>
      </c>
      <c r="AB103" s="15" t="n">
        <f aca="false">AB5/AB$11*SUM(Month!AC$29:AC$31,Month!AC$37:AC$40)</f>
        <v>80547.9358351328</v>
      </c>
      <c r="AC103" s="15" t="n">
        <f aca="false">AC5/AC$11*SUM(Month!AD$29:AD$31,Month!AD$37:AD$40)</f>
        <v>63468.4611734859</v>
      </c>
      <c r="AD103" s="15" t="n">
        <f aca="false">AD5/AD$11*SUM(Month!AE$29:AE$31,Month!AE$37:AE$40)</f>
        <v>82812.7625295199</v>
      </c>
      <c r="AE103" s="15" t="n">
        <f aca="false">AE5/AE$11*SUM(Month!AF$29:AF$31,Month!AF$37:AF$40)</f>
        <v>92843.6479071103</v>
      </c>
      <c r="AF103" s="15" t="n">
        <f aca="false">AF5/AF$11*SUM(Month!AG$29:AG$31,Month!AG$37:AG$40)</f>
        <v>62602.9907160816</v>
      </c>
      <c r="AG103" s="15" t="n">
        <f aca="false">AG5/AG$11*SUM(Month!AH$29:AH$31,Month!AH$37:AH$40)</f>
        <v>56259.8417982144</v>
      </c>
      <c r="AH103" s="15" t="n">
        <f aca="false">AH5/AH$11*SUM(Month!AI$29:AI$31,Month!AI$37:AI$40)</f>
        <v>58653.587118058</v>
      </c>
      <c r="AI103" s="15" t="n">
        <f aca="false">AI5/AI$11*SUM(Month!AJ$29:AJ$31,Month!AJ$37:AJ$40)</f>
        <v>193638.065087288</v>
      </c>
      <c r="AJ103" s="15" t="n">
        <f aca="false">AJ5/AJ$11*SUM(Month!AK$29:AK$31,Month!AK$37:AK$40)</f>
        <v>313477.456906555</v>
      </c>
      <c r="AK103" s="15" t="n">
        <f aca="false">AK5/AK$11*SUM(Month!AL$29:AL$31,Month!AL$37:AL$40)</f>
        <v>444459.933967083</v>
      </c>
    </row>
    <row r="104" customFormat="false" ht="13.8" hidden="false" customHeight="false" outlineLevel="0" collapsed="false">
      <c r="A104" s="11" t="s">
        <v>134</v>
      </c>
      <c r="B104" s="15" t="n">
        <f aca="false">B6/B$11*SUM(Month!C$29:C$31,Month!C$37:C$40)</f>
        <v>0</v>
      </c>
      <c r="C104" s="15" t="n">
        <f aca="false">C6/C$11*SUM(Month!D$29:D$31,Month!D$37:D$40)</f>
        <v>0</v>
      </c>
      <c r="D104" s="15" t="n">
        <f aca="false">D6/D$11*SUM(Month!E$29:E$31,Month!E$37:E$40)</f>
        <v>0</v>
      </c>
      <c r="E104" s="15" t="n">
        <f aca="false">E6/E$11*SUM(Month!F$29:F$31,Month!F$37:F$40)</f>
        <v>0</v>
      </c>
      <c r="F104" s="15" t="n">
        <f aca="false">F6/F$11*SUM(Month!G$29:G$31,Month!G$37:G$40)</f>
        <v>0</v>
      </c>
      <c r="G104" s="15" t="n">
        <f aca="false">G6/G$11*SUM(Month!H$29:H$31,Month!H$37:H$40)</f>
        <v>0</v>
      </c>
      <c r="H104" s="15" t="n">
        <f aca="false">H6/H$11*SUM(Month!I$29:I$31,Month!I$37:I$40)</f>
        <v>0</v>
      </c>
      <c r="I104" s="15" t="n">
        <f aca="false">I6/I$11*SUM(Month!J$29:J$31,Month!J$37:J$40)</f>
        <v>0</v>
      </c>
      <c r="J104" s="15" t="n">
        <f aca="false">J6/J$11*SUM(Month!K$29:K$31,Month!K$37:K$40)</f>
        <v>0</v>
      </c>
      <c r="K104" s="15" t="n">
        <f aca="false">K6/K$11*SUM(Month!L$29:L$31,Month!L$37:L$40)</f>
        <v>0</v>
      </c>
      <c r="L104" s="15" t="n">
        <f aca="false">L6/L$11*SUM(Month!M$29:M$31,Month!M$37:M$40)</f>
        <v>0</v>
      </c>
      <c r="M104" s="15" t="n">
        <f aca="false">M6/M$11*SUM(Month!N$29:N$31,Month!N$37:N$40)</f>
        <v>0</v>
      </c>
      <c r="N104" s="15" t="n">
        <f aca="false">N6/N$11*SUM(Month!O$29:O$31,Month!O$37:O$40)</f>
        <v>0</v>
      </c>
      <c r="O104" s="15" t="n">
        <f aca="false">O6/O$11*SUM(Month!P$29:P$31,Month!P$37:P$40)</f>
        <v>0</v>
      </c>
      <c r="P104" s="15" t="n">
        <f aca="false">P6/P$11*SUM(Month!Q$29:Q$31,Month!Q$37:Q$40)</f>
        <v>0</v>
      </c>
      <c r="Q104" s="15" t="n">
        <f aca="false">Q6/Q$11*SUM(Month!R$29:R$31,Month!R$37:R$40)</f>
        <v>0</v>
      </c>
      <c r="R104" s="15" t="n">
        <f aca="false">R6/R$11*SUM(Month!S$29:S$31,Month!S$37:S$40)</f>
        <v>0</v>
      </c>
      <c r="S104" s="15" t="n">
        <f aca="false">S6/S$11*SUM(Month!T$29:T$31,Month!T$37:T$40)</f>
        <v>0</v>
      </c>
      <c r="T104" s="15" t="n">
        <f aca="false">T6/T$11*SUM(Month!U$29:U$31,Month!U$37:U$40)</f>
        <v>0</v>
      </c>
      <c r="U104" s="15" t="n">
        <f aca="false">U6/U$11*SUM(Month!V$29:V$31,Month!V$37:V$40)</f>
        <v>0</v>
      </c>
      <c r="V104" s="15" t="n">
        <f aca="false">V6/V$11*SUM(Month!W$29:W$31,Month!W$37:W$40)</f>
        <v>0</v>
      </c>
      <c r="W104" s="15" t="n">
        <f aca="false">W6/W$11*SUM(Month!X$29:X$31,Month!X$37:X$40)</f>
        <v>0</v>
      </c>
      <c r="X104" s="15" t="n">
        <f aca="false">X6/X$11*SUM(Month!Y$29:Y$31,Month!Y$37:Y$40)</f>
        <v>0</v>
      </c>
      <c r="Y104" s="15" t="n">
        <f aca="false">Y6/Y$11*SUM(Month!Z$29:Z$31,Month!Z$37:Z$40)</f>
        <v>0</v>
      </c>
      <c r="Z104" s="15" t="n">
        <f aca="false">Z6/Z$11*SUM(Month!AA$29:AA$31,Month!AA$37:AA$40)</f>
        <v>0</v>
      </c>
      <c r="AA104" s="15" t="n">
        <f aca="false">AA6/AA$11*SUM(Month!AB$29:AB$31,Month!AB$37:AB$40)</f>
        <v>0</v>
      </c>
      <c r="AB104" s="15" t="n">
        <f aca="false">AB6/AB$11*SUM(Month!AC$29:AC$31,Month!AC$37:AC$40)</f>
        <v>0</v>
      </c>
      <c r="AC104" s="15" t="n">
        <f aca="false">AC6/AC$11*SUM(Month!AD$29:AD$31,Month!AD$37:AD$40)</f>
        <v>0</v>
      </c>
      <c r="AD104" s="15" t="n">
        <f aca="false">AD6/AD$11*SUM(Month!AE$29:AE$31,Month!AE$37:AE$40)</f>
        <v>0</v>
      </c>
      <c r="AE104" s="15" t="n">
        <f aca="false">AE6/AE$11*SUM(Month!AF$29:AF$31,Month!AF$37:AF$40)</f>
        <v>0</v>
      </c>
      <c r="AF104" s="15" t="n">
        <f aca="false">AF6/AF$11*SUM(Month!AG$29:AG$31,Month!AG$37:AG$40)</f>
        <v>0</v>
      </c>
      <c r="AG104" s="15" t="n">
        <f aca="false">AG6/AG$11*SUM(Month!AH$29:AH$31,Month!AH$37:AH$40)</f>
        <v>0</v>
      </c>
      <c r="AH104" s="15" t="n">
        <f aca="false">AH6/AH$11*SUM(Month!AI$29:AI$31,Month!AI$37:AI$40)</f>
        <v>0</v>
      </c>
      <c r="AI104" s="15" t="n">
        <f aca="false">AI6/AI$11*SUM(Month!AJ$29:AJ$31,Month!AJ$37:AJ$40)</f>
        <v>0</v>
      </c>
      <c r="AJ104" s="15" t="n">
        <f aca="false">AJ6/AJ$11*SUM(Month!AK$29:AK$31,Month!AK$37:AK$40)</f>
        <v>0</v>
      </c>
      <c r="AK104" s="15" t="n">
        <f aca="false">AK6/AK$11*SUM(Month!AL$29:AL$31,Month!AL$37:AL$40)</f>
        <v>0</v>
      </c>
    </row>
    <row r="105" customFormat="false" ht="13.8" hidden="false" customHeight="false" outlineLevel="0" collapsed="false">
      <c r="A105" s="11" t="s">
        <v>135</v>
      </c>
      <c r="B105" s="15" t="n">
        <f aca="false">B7/B$11*SUM(Month!C$29:C$31,Month!C$37:C$40)</f>
        <v>0</v>
      </c>
      <c r="C105" s="15" t="n">
        <f aca="false">C7/C$11*SUM(Month!D$29:D$31,Month!D$37:D$40)</f>
        <v>0</v>
      </c>
      <c r="D105" s="15" t="n">
        <f aca="false">D7/D$11*SUM(Month!E$29:E$31,Month!E$37:E$40)</f>
        <v>28120.7753788507</v>
      </c>
      <c r="E105" s="15" t="n">
        <f aca="false">E7/E$11*SUM(Month!F$29:F$31,Month!F$37:F$40)</f>
        <v>19638.481450868</v>
      </c>
      <c r="F105" s="15" t="n">
        <f aca="false">F7/F$11*SUM(Month!G$29:G$31,Month!G$37:G$40)</f>
        <v>18575.8470981277</v>
      </c>
      <c r="G105" s="15" t="n">
        <f aca="false">G7/G$11*SUM(Month!H$29:H$31,Month!H$37:H$40)</f>
        <v>22019.3757876178</v>
      </c>
      <c r="H105" s="15" t="n">
        <f aca="false">H7/H$11*SUM(Month!I$29:I$31,Month!I$37:I$40)</f>
        <v>23770.4160934393</v>
      </c>
      <c r="I105" s="15" t="n">
        <f aca="false">I7/I$11*SUM(Month!J$29:J$31,Month!J$37:J$40)</f>
        <v>20742.1387290791</v>
      </c>
      <c r="J105" s="15" t="n">
        <f aca="false">J7/J$11*SUM(Month!K$29:K$31,Month!K$37:K$40)</f>
        <v>2645.44516933856</v>
      </c>
      <c r="K105" s="15" t="n">
        <f aca="false">K7/K$11*SUM(Month!L$29:L$31,Month!L$37:L$40)</f>
        <v>624.322695717107</v>
      </c>
      <c r="L105" s="15" t="n">
        <f aca="false">L7/L$11*SUM(Month!M$29:M$31,Month!M$37:M$40)</f>
        <v>0</v>
      </c>
      <c r="M105" s="15" t="n">
        <f aca="false">M7/M$11*SUM(Month!N$29:N$31,Month!N$37:N$40)</f>
        <v>2690.820277816</v>
      </c>
      <c r="N105" s="15" t="n">
        <f aca="false">N7/N$11*SUM(Month!O$29:O$31,Month!O$37:O$40)</f>
        <v>862.901973077608</v>
      </c>
      <c r="O105" s="15" t="n">
        <f aca="false">O7/O$11*SUM(Month!P$29:P$31,Month!P$37:P$40)</f>
        <v>31289.7914518357</v>
      </c>
      <c r="P105" s="15" t="n">
        <f aca="false">P7/P$11*SUM(Month!Q$29:Q$31,Month!Q$37:Q$40)</f>
        <v>64785.1782819383</v>
      </c>
      <c r="Q105" s="15" t="n">
        <f aca="false">Q7/Q$11*SUM(Month!R$29:R$31,Month!R$37:R$40)</f>
        <v>22650.4754933739</v>
      </c>
      <c r="R105" s="15" t="n">
        <f aca="false">R7/R$11*SUM(Month!S$29:S$31,Month!S$37:S$40)</f>
        <v>15732.5855610423</v>
      </c>
      <c r="S105" s="15" t="n">
        <f aca="false">S7/S$11*SUM(Month!T$29:T$31,Month!T$37:T$40)</f>
        <v>30567.2445646721</v>
      </c>
      <c r="T105" s="15" t="n">
        <f aca="false">T7/T$11*SUM(Month!U$29:U$31,Month!U$37:U$40)</f>
        <v>24868.18501723</v>
      </c>
      <c r="U105" s="15" t="n">
        <f aca="false">U7/U$11*SUM(Month!V$29:V$31,Month!V$37:V$40)</f>
        <v>54962.851662643</v>
      </c>
      <c r="V105" s="15" t="n">
        <f aca="false">V7/V$11*SUM(Month!W$29:W$31,Month!W$37:W$40)</f>
        <v>63300.3269690177</v>
      </c>
      <c r="W105" s="15" t="n">
        <f aca="false">W7/W$11*SUM(Month!X$29:X$31,Month!X$37:X$40)</f>
        <v>14305.131710357</v>
      </c>
      <c r="X105" s="15" t="n">
        <f aca="false">X7/X$11*SUM(Month!Y$29:Y$31,Month!Y$37:Y$40)</f>
        <v>11878.3032483183</v>
      </c>
      <c r="Y105" s="15" t="n">
        <f aca="false">Y7/Y$11*SUM(Month!Z$29:Z$31,Month!Z$37:Z$40)</f>
        <v>12752.2917750483</v>
      </c>
      <c r="Z105" s="15" t="n">
        <f aca="false">Z7/Z$11*SUM(Month!AA$29:AA$31,Month!AA$37:AA$40)</f>
        <v>41384.8297168811</v>
      </c>
      <c r="AA105" s="15" t="n">
        <f aca="false">AA7/AA$11*SUM(Month!AB$29:AB$31,Month!AB$37:AB$40)</f>
        <v>79947.5605027308</v>
      </c>
      <c r="AB105" s="15" t="n">
        <f aca="false">AB7/AB$11*SUM(Month!AC$29:AC$31,Month!AC$37:AC$40)</f>
        <v>87119.4663247185</v>
      </c>
      <c r="AC105" s="15" t="n">
        <f aca="false">AC7/AC$11*SUM(Month!AD$29:AD$31,Month!AD$37:AD$40)</f>
        <v>74411.0655862199</v>
      </c>
      <c r="AD105" s="15" t="n">
        <f aca="false">AD7/AD$11*SUM(Month!AE$29:AE$31,Month!AE$37:AE$40)</f>
        <v>53551.8713082812</v>
      </c>
      <c r="AE105" s="15" t="n">
        <f aca="false">AE7/AE$11*SUM(Month!AF$29:AF$31,Month!AF$37:AF$40)</f>
        <v>81172.2314171575</v>
      </c>
      <c r="AF105" s="15" t="n">
        <f aca="false">AF7/AF$11*SUM(Month!AG$29:AG$31,Month!AG$37:AG$40)</f>
        <v>75615.0143862157</v>
      </c>
      <c r="AG105" s="15" t="n">
        <f aca="false">AG7/AG$11*SUM(Month!AH$29:AH$31,Month!AH$37:AH$40)</f>
        <v>81980.7133501003</v>
      </c>
      <c r="AH105" s="15" t="n">
        <f aca="false">AH7/AH$11*SUM(Month!AI$29:AI$31,Month!AI$37:AI$40)</f>
        <v>108918.804079895</v>
      </c>
      <c r="AI105" s="15" t="n">
        <f aca="false">AI7/AI$11*SUM(Month!AJ$29:AJ$31,Month!AJ$37:AJ$40)</f>
        <v>75735.0606201977</v>
      </c>
      <c r="AJ105" s="15" t="n">
        <f aca="false">AJ7/AJ$11*SUM(Month!AK$29:AK$31,Month!AK$37:AK$40)</f>
        <v>44362.5503297146</v>
      </c>
      <c r="AK105" s="15" t="n">
        <f aca="false">AK7/AK$11*SUM(Month!AL$29:AL$31,Month!AL$37:AL$40)</f>
        <v>90831.1399573275</v>
      </c>
    </row>
    <row r="106" customFormat="false" ht="13.8" hidden="false" customHeight="false" outlineLevel="0" collapsed="false">
      <c r="A106" s="11" t="s">
        <v>136</v>
      </c>
      <c r="B106" s="15" t="n">
        <f aca="false">B8/B$11*SUM(Month!C$29:C$31,Month!C$37:C$40)</f>
        <v>0</v>
      </c>
      <c r="C106" s="15" t="n">
        <f aca="false">C8/C$11*SUM(Month!D$29:D$31,Month!D$37:D$40)</f>
        <v>0</v>
      </c>
      <c r="D106" s="15" t="n">
        <f aca="false">D8/D$11*SUM(Month!E$29:E$31,Month!E$37:E$40)</f>
        <v>0</v>
      </c>
      <c r="E106" s="15" t="n">
        <f aca="false">E8/E$11*SUM(Month!F$29:F$31,Month!F$37:F$40)</f>
        <v>0</v>
      </c>
      <c r="F106" s="15" t="n">
        <f aca="false">F8/F$11*SUM(Month!G$29:G$31,Month!G$37:G$40)</f>
        <v>0</v>
      </c>
      <c r="G106" s="15" t="n">
        <f aca="false">G8/G$11*SUM(Month!H$29:H$31,Month!H$37:H$40)</f>
        <v>0</v>
      </c>
      <c r="H106" s="15" t="n">
        <f aca="false">H8/H$11*SUM(Month!I$29:I$31,Month!I$37:I$40)</f>
        <v>0</v>
      </c>
      <c r="I106" s="15" t="n">
        <f aca="false">I8/I$11*SUM(Month!J$29:J$31,Month!J$37:J$40)</f>
        <v>0</v>
      </c>
      <c r="J106" s="15" t="n">
        <f aca="false">J8/J$11*SUM(Month!K$29:K$31,Month!K$37:K$40)</f>
        <v>0</v>
      </c>
      <c r="K106" s="15" t="n">
        <f aca="false">K8/K$11*SUM(Month!L$29:L$31,Month!L$37:L$40)</f>
        <v>0</v>
      </c>
      <c r="L106" s="15" t="n">
        <f aca="false">L8/L$11*SUM(Month!M$29:M$31,Month!M$37:M$40)</f>
        <v>0</v>
      </c>
      <c r="M106" s="15" t="n">
        <f aca="false">M8/M$11*SUM(Month!N$29:N$31,Month!N$37:N$40)</f>
        <v>0</v>
      </c>
      <c r="N106" s="15" t="n">
        <f aca="false">N8/N$11*SUM(Month!O$29:O$31,Month!O$37:O$40)</f>
        <v>0</v>
      </c>
      <c r="O106" s="15" t="n">
        <f aca="false">O8/O$11*SUM(Month!P$29:P$31,Month!P$37:P$40)</f>
        <v>0</v>
      </c>
      <c r="P106" s="15" t="n">
        <f aca="false">P8/P$11*SUM(Month!Q$29:Q$31,Month!Q$37:Q$40)</f>
        <v>0</v>
      </c>
      <c r="Q106" s="15" t="n">
        <f aca="false">Q8/Q$11*SUM(Month!R$29:R$31,Month!R$37:R$40)</f>
        <v>0</v>
      </c>
      <c r="R106" s="15" t="n">
        <f aca="false">R8/R$11*SUM(Month!S$29:S$31,Month!S$37:S$40)</f>
        <v>0</v>
      </c>
      <c r="S106" s="15" t="n">
        <f aca="false">S8/S$11*SUM(Month!T$29:T$31,Month!T$37:T$40)</f>
        <v>0</v>
      </c>
      <c r="T106" s="15" t="n">
        <f aca="false">T8/T$11*SUM(Month!U$29:U$31,Month!U$37:U$40)</f>
        <v>0</v>
      </c>
      <c r="U106" s="15" t="n">
        <f aca="false">U8/U$11*SUM(Month!V$29:V$31,Month!V$37:V$40)</f>
        <v>3278.27628345961</v>
      </c>
      <c r="V106" s="15" t="n">
        <f aca="false">V8/V$11*SUM(Month!W$29:W$31,Month!W$37:W$40)</f>
        <v>5385.7105030121</v>
      </c>
      <c r="W106" s="15" t="n">
        <f aca="false">W8/W$11*SUM(Month!X$29:X$31,Month!X$37:X$40)</f>
        <v>1772.8306536044</v>
      </c>
      <c r="X106" s="15" t="n">
        <f aca="false">X8/X$11*SUM(Month!Y$29:Y$31,Month!Y$37:Y$40)</f>
        <v>681.290693909853</v>
      </c>
      <c r="Y106" s="15" t="n">
        <f aca="false">Y8/Y$11*SUM(Month!Z$29:Z$31,Month!Z$37:Z$40)</f>
        <v>365.709543305085</v>
      </c>
      <c r="Z106" s="15" t="n">
        <f aca="false">Z8/Z$11*SUM(Month!AA$29:AA$31,Month!AA$37:AA$40)</f>
        <v>326.37878325616</v>
      </c>
      <c r="AA106" s="15" t="n">
        <f aca="false">AA8/AA$11*SUM(Month!AB$29:AB$31,Month!AB$37:AB$40)</f>
        <v>0</v>
      </c>
      <c r="AB106" s="15" t="n">
        <f aca="false">AB8/AB$11*SUM(Month!AC$29:AC$31,Month!AC$37:AC$40)</f>
        <v>1969.57784014874</v>
      </c>
      <c r="AC106" s="15" t="n">
        <f aca="false">AC8/AC$11*SUM(Month!AD$29:AD$31,Month!AD$37:AD$40)</f>
        <v>659.953240294149</v>
      </c>
      <c r="AD106" s="15" t="n">
        <f aca="false">AD8/AD$11*SUM(Month!AE$29:AE$31,Month!AE$37:AE$40)</f>
        <v>2544.84616219889</v>
      </c>
      <c r="AE106" s="15" t="n">
        <f aca="false">AE8/AE$11*SUM(Month!AF$29:AF$31,Month!AF$37:AF$40)</f>
        <v>1620.35067573213</v>
      </c>
      <c r="AF106" s="15" t="n">
        <f aca="false">AF8/AF$11*SUM(Month!AG$29:AG$31,Month!AG$37:AG$40)</f>
        <v>1000.92489770262</v>
      </c>
      <c r="AG106" s="15" t="n">
        <f aca="false">AG8/AG$11*SUM(Month!AH$29:AH$31,Month!AH$37:AH$40)</f>
        <v>702.264851685321</v>
      </c>
      <c r="AH106" s="15" t="n">
        <f aca="false">AH8/AH$11*SUM(Month!AI$29:AI$31,Month!AI$37:AI$40)</f>
        <v>1428.65880204745</v>
      </c>
      <c r="AI106" s="15" t="n">
        <f aca="false">AI8/AI$11*SUM(Month!AJ$29:AJ$31,Month!AJ$37:AJ$40)</f>
        <v>2359.80429251453</v>
      </c>
      <c r="AJ106" s="15" t="n">
        <f aca="false">AJ8/AJ$11*SUM(Month!AK$29:AK$31,Month!AK$37:AK$40)</f>
        <v>4297.22276373076</v>
      </c>
      <c r="AK106" s="15" t="n">
        <f aca="false">AK8/AK$11*SUM(Month!AL$29:AL$31,Month!AL$37:AL$40)</f>
        <v>10036.9560755895</v>
      </c>
    </row>
    <row r="107" customFormat="false" ht="13.8" hidden="false" customHeight="false" outlineLevel="0" collapsed="false">
      <c r="A107" s="11" t="s">
        <v>137</v>
      </c>
      <c r="B107" s="15" t="n">
        <f aca="false">B9/B$11*SUM(Month!C$29:C$31,Month!C$37:C$40)</f>
        <v>0</v>
      </c>
      <c r="C107" s="15" t="n">
        <f aca="false">C9/C$11*SUM(Month!D$29:D$31,Month!D$37:D$40)</f>
        <v>0</v>
      </c>
      <c r="D107" s="15" t="n">
        <f aca="false">D9/D$11*SUM(Month!E$29:E$31,Month!E$37:E$40)</f>
        <v>0</v>
      </c>
      <c r="E107" s="15" t="n">
        <f aca="false">E9/E$11*SUM(Month!F$29:F$31,Month!F$37:F$40)</f>
        <v>0</v>
      </c>
      <c r="F107" s="15" t="n">
        <f aca="false">F9/F$11*SUM(Month!G$29:G$31,Month!G$37:G$40)</f>
        <v>0</v>
      </c>
      <c r="G107" s="15" t="n">
        <f aca="false">G9/G$11*SUM(Month!H$29:H$31,Month!H$37:H$40)</f>
        <v>0</v>
      </c>
      <c r="H107" s="15" t="n">
        <f aca="false">H9/H$11*SUM(Month!I$29:I$31,Month!I$37:I$40)</f>
        <v>0</v>
      </c>
      <c r="I107" s="15" t="n">
        <f aca="false">I9/I$11*SUM(Month!J$29:J$31,Month!J$37:J$40)</f>
        <v>0</v>
      </c>
      <c r="J107" s="15" t="n">
        <f aca="false">J9/J$11*SUM(Month!K$29:K$31,Month!K$37:K$40)</f>
        <v>0</v>
      </c>
      <c r="K107" s="15" t="n">
        <f aca="false">K9/K$11*SUM(Month!L$29:L$31,Month!L$37:L$40)</f>
        <v>0</v>
      </c>
      <c r="L107" s="15" t="n">
        <f aca="false">L9/L$11*SUM(Month!M$29:M$31,Month!M$37:M$40)</f>
        <v>0</v>
      </c>
      <c r="M107" s="15" t="n">
        <f aca="false">M9/M$11*SUM(Month!N$29:N$31,Month!N$37:N$40)</f>
        <v>0</v>
      </c>
      <c r="N107" s="15" t="n">
        <f aca="false">N9/N$11*SUM(Month!O$29:O$31,Month!O$37:O$40)</f>
        <v>0</v>
      </c>
      <c r="O107" s="15" t="n">
        <f aca="false">O9/O$11*SUM(Month!P$29:P$31,Month!P$37:P$40)</f>
        <v>0</v>
      </c>
      <c r="P107" s="15" t="n">
        <f aca="false">P9/P$11*SUM(Month!Q$29:Q$31,Month!Q$37:Q$40)</f>
        <v>0</v>
      </c>
      <c r="Q107" s="15" t="n">
        <f aca="false">Q9/Q$11*SUM(Month!R$29:R$31,Month!R$37:R$40)</f>
        <v>0</v>
      </c>
      <c r="R107" s="15" t="n">
        <f aca="false">R9/R$11*SUM(Month!S$29:S$31,Month!S$37:S$40)</f>
        <v>0</v>
      </c>
      <c r="S107" s="15" t="n">
        <f aca="false">S9/S$11*SUM(Month!T$29:T$31,Month!T$37:T$40)</f>
        <v>0</v>
      </c>
      <c r="T107" s="15" t="n">
        <f aca="false">T9/T$11*SUM(Month!U$29:U$31,Month!U$37:U$40)</f>
        <v>0</v>
      </c>
      <c r="U107" s="15" t="n">
        <f aca="false">U9/U$11*SUM(Month!V$29:V$31,Month!V$37:V$40)</f>
        <v>0</v>
      </c>
      <c r="V107" s="15" t="n">
        <f aca="false">V9/V$11*SUM(Month!W$29:W$31,Month!W$37:W$40)</f>
        <v>0</v>
      </c>
      <c r="W107" s="15" t="n">
        <f aca="false">W9/W$11*SUM(Month!X$29:X$31,Month!X$37:X$40)</f>
        <v>0</v>
      </c>
      <c r="X107" s="15" t="n">
        <f aca="false">X9/X$11*SUM(Month!Y$29:Y$31,Month!Y$37:Y$40)</f>
        <v>0</v>
      </c>
      <c r="Y107" s="15" t="n">
        <f aca="false">Y9/Y$11*SUM(Month!Z$29:Z$31,Month!Z$37:Z$40)</f>
        <v>0</v>
      </c>
      <c r="Z107" s="15" t="n">
        <f aca="false">Z9/Z$11*SUM(Month!AA$29:AA$31,Month!AA$37:AA$40)</f>
        <v>0</v>
      </c>
      <c r="AA107" s="15" t="n">
        <f aca="false">AA9/AA$11*SUM(Month!AB$29:AB$31,Month!AB$37:AB$40)</f>
        <v>0</v>
      </c>
      <c r="AB107" s="15" t="n">
        <f aca="false">AB9/AB$11*SUM(Month!AC$29:AC$31,Month!AC$37:AC$40)</f>
        <v>0</v>
      </c>
      <c r="AC107" s="15" t="n">
        <f aca="false">AC9/AC$11*SUM(Month!AD$29:AD$31,Month!AD$37:AD$40)</f>
        <v>0</v>
      </c>
      <c r="AD107" s="15" t="n">
        <f aca="false">AD9/AD$11*SUM(Month!AE$29:AE$31,Month!AE$37:AE$40)</f>
        <v>0</v>
      </c>
      <c r="AE107" s="15" t="n">
        <f aca="false">AE9/AE$11*SUM(Month!AF$29:AF$31,Month!AF$37:AF$40)</f>
        <v>0</v>
      </c>
      <c r="AF107" s="15" t="n">
        <f aca="false">AF9/AF$11*SUM(Month!AG$29:AG$31,Month!AG$37:AG$40)</f>
        <v>0</v>
      </c>
      <c r="AG107" s="15" t="n">
        <f aca="false">AG9/AG$11*SUM(Month!AH$29:AH$31,Month!AH$37:AH$40)</f>
        <v>0</v>
      </c>
      <c r="AH107" s="15" t="n">
        <f aca="false">AH9/AH$11*SUM(Month!AI$29:AI$31,Month!AI$37:AI$40)</f>
        <v>0</v>
      </c>
      <c r="AI107" s="15" t="n">
        <f aca="false">AI9/AI$11*SUM(Month!AJ$29:AJ$31,Month!AJ$37:AJ$40)</f>
        <v>0</v>
      </c>
      <c r="AJ107" s="15" t="n">
        <f aca="false">AJ9/AJ$11*SUM(Month!AK$29:AK$31,Month!AK$37:AK$40)</f>
        <v>0</v>
      </c>
      <c r="AK107" s="15" t="n">
        <f aca="false">AK9/AK$11*SUM(Month!AL$29:AL$31,Month!AL$37:AL$40)</f>
        <v>0</v>
      </c>
    </row>
    <row r="108" customFormat="false" ht="13.8" hidden="false" customHeight="false" outlineLevel="0" collapsed="false">
      <c r="A108" s="11" t="s">
        <v>138</v>
      </c>
      <c r="B108" s="15" t="n">
        <f aca="false">SUM(B103:B107)</f>
        <v>52473.19</v>
      </c>
      <c r="C108" s="15" t="n">
        <f aca="false">SUM(C103:C107)</f>
        <v>50464.63</v>
      </c>
      <c r="D108" s="15" t="n">
        <f aca="false">SUM(D103:D107)</f>
        <v>47433.43</v>
      </c>
      <c r="E108" s="15" t="n">
        <f aca="false">SUM(E103:E107)</f>
        <v>48254.13</v>
      </c>
      <c r="F108" s="15" t="n">
        <f aca="false">SUM(F103:F107)</f>
        <v>52879.56</v>
      </c>
      <c r="G108" s="15" t="n">
        <f aca="false">SUM(G103:G107)</f>
        <v>52750.4</v>
      </c>
      <c r="H108" s="15" t="n">
        <f aca="false">SUM(H103:H107)</f>
        <v>56468.5</v>
      </c>
      <c r="I108" s="15" t="n">
        <f aca="false">SUM(I103:I107)</f>
        <v>48516.5</v>
      </c>
      <c r="J108" s="15" t="n">
        <f aca="false">SUM(J103:J107)</f>
        <v>47848.78</v>
      </c>
      <c r="K108" s="15" t="n">
        <f aca="false">SUM(K103:K107)</f>
        <v>81760.67</v>
      </c>
      <c r="L108" s="15" t="n">
        <f aca="false">SUM(L103:L107)</f>
        <v>89229.2</v>
      </c>
      <c r="M108" s="15" t="n">
        <f aca="false">SUM(M103:M107)</f>
        <v>97397.25</v>
      </c>
      <c r="N108" s="15" t="n">
        <f aca="false">SUM(N103:N107)</f>
        <v>87386.81</v>
      </c>
      <c r="O108" s="15" t="n">
        <f aca="false">SUM(O103:O107)</f>
        <v>92326.36</v>
      </c>
      <c r="P108" s="15" t="n">
        <f aca="false">SUM(P103:P107)</f>
        <v>95046.84</v>
      </c>
      <c r="Q108" s="15" t="n">
        <f aca="false">SUM(Q103:Q107)</f>
        <v>102785.1</v>
      </c>
      <c r="R108" s="15" t="n">
        <f aca="false">SUM(R103:R107)</f>
        <v>96289.65</v>
      </c>
      <c r="S108" s="15" t="n">
        <f aca="false">SUM(S103:S107)</f>
        <v>96403.68</v>
      </c>
      <c r="T108" s="15" t="n">
        <f aca="false">SUM(T103:T107)</f>
        <v>96686.26</v>
      </c>
      <c r="U108" s="15" t="n">
        <f aca="false">SUM(U103:U107)</f>
        <v>103639.39</v>
      </c>
      <c r="V108" s="15" t="n">
        <f aca="false">SUM(V103:V107)</f>
        <v>102511.68</v>
      </c>
      <c r="W108" s="15" t="n">
        <f aca="false">SUM(W103:W107)</f>
        <v>100510.26</v>
      </c>
      <c r="X108" s="15" t="n">
        <f aca="false">SUM(X103:X107)</f>
        <v>85226.4</v>
      </c>
      <c r="Y108" s="15" t="n">
        <f aca="false">SUM(Y103:Y107)</f>
        <v>116152.39</v>
      </c>
      <c r="Z108" s="15" t="n">
        <f aca="false">SUM(Z103:Z107)</f>
        <v>160550.58</v>
      </c>
      <c r="AA108" s="15" t="n">
        <f aca="false">SUM(AA103:AA107)</f>
        <v>168744.18</v>
      </c>
      <c r="AB108" s="15" t="n">
        <f aca="false">SUM(AB103:AB107)</f>
        <v>169636.98</v>
      </c>
      <c r="AC108" s="15" t="n">
        <f aca="false">SUM(AC103:AC107)</f>
        <v>138539.48</v>
      </c>
      <c r="AD108" s="15" t="n">
        <f aca="false">SUM(AD103:AD107)</f>
        <v>138909.48</v>
      </c>
      <c r="AE108" s="15" t="n">
        <f aca="false">SUM(AE103:AE107)</f>
        <v>175636.23</v>
      </c>
      <c r="AF108" s="15" t="n">
        <f aca="false">SUM(AF103:AF107)</f>
        <v>139218.93</v>
      </c>
      <c r="AG108" s="15" t="n">
        <f aca="false">SUM(AG103:AG107)</f>
        <v>138942.82</v>
      </c>
      <c r="AH108" s="15" t="n">
        <f aca="false">SUM(AH103:AH107)</f>
        <v>169001.05</v>
      </c>
      <c r="AI108" s="15" t="n">
        <f aca="false">SUM(AI103:AI107)</f>
        <v>271732.93</v>
      </c>
      <c r="AJ108" s="15" t="n">
        <f aca="false">SUM(AJ103:AJ107)</f>
        <v>362137.23</v>
      </c>
      <c r="AK108" s="15" t="n">
        <f aca="false">SUM(AK103:AK107)</f>
        <v>545328.03</v>
      </c>
    </row>
    <row r="110" customFormat="false" ht="13.8" hidden="false" customHeight="false" outlineLevel="0" collapsed="false">
      <c r="A110" s="11" t="s">
        <v>139</v>
      </c>
      <c r="B110" s="12" t="n">
        <f aca="false">B95-B103</f>
        <v>2312193.78</v>
      </c>
      <c r="C110" s="12" t="n">
        <f aca="false">C95-C103</f>
        <v>744959.23</v>
      </c>
      <c r="D110" s="12" t="n">
        <f aca="false">D95-D103</f>
        <v>-5410.19929495276</v>
      </c>
      <c r="E110" s="12" t="n">
        <f aca="false">E95-E103</f>
        <v>11428.5286387654</v>
      </c>
      <c r="F110" s="12" t="n">
        <f aca="false">F95-F103</f>
        <v>1434436.65911467</v>
      </c>
      <c r="G110" s="12" t="n">
        <f aca="false">G95-G103</f>
        <v>1553450.03444346</v>
      </c>
      <c r="H110" s="12" t="n">
        <f aca="false">H95-H103</f>
        <v>771145.021877361</v>
      </c>
      <c r="I110" s="12" t="n">
        <f aca="false">I95-I103</f>
        <v>-37727.1242169509</v>
      </c>
      <c r="J110" s="12" t="n">
        <f aca="false">J95-J103</f>
        <v>-34431.568620104</v>
      </c>
      <c r="K110" s="12" t="n">
        <f aca="false">K95-K103</f>
        <v>2490339.63500743</v>
      </c>
      <c r="L110" s="12" t="n">
        <f aca="false">L95-L103</f>
        <v>2968449.21</v>
      </c>
      <c r="M110" s="12" t="n">
        <f aca="false">M95-M103</f>
        <v>3694366.47722605</v>
      </c>
      <c r="N110" s="12" t="n">
        <f aca="false">N95-N103</f>
        <v>2070472.06744816</v>
      </c>
      <c r="O110" s="12" t="n">
        <f aca="false">O95-O103</f>
        <v>382582.500304791</v>
      </c>
      <c r="P110" s="12" t="n">
        <f aca="false">P95-P103</f>
        <v>392330.317318378</v>
      </c>
      <c r="Q110" s="12" t="n">
        <f aca="false">Q95-Q103</f>
        <v>1061178.40077871</v>
      </c>
      <c r="R110" s="12" t="n">
        <f aca="false">R95-R103</f>
        <v>2195747.59873374</v>
      </c>
      <c r="S110" s="12" t="n">
        <f aca="false">S95-S103</f>
        <v>999900.567238269</v>
      </c>
      <c r="T110" s="12" t="n">
        <f aca="false">T95-T103</f>
        <v>9181.55958197422</v>
      </c>
      <c r="U110" s="12" t="n">
        <f aca="false">U95-U103</f>
        <v>-162573.917352602</v>
      </c>
      <c r="V110" s="12" t="n">
        <f aca="false">V95-V103</f>
        <v>-141929.573524053</v>
      </c>
      <c r="W110" s="12" t="n">
        <f aca="false">W95-W103</f>
        <v>875567.02496943</v>
      </c>
      <c r="X110" s="12" t="n">
        <f aca="false">X95-X103</f>
        <v>2340589.35062644</v>
      </c>
      <c r="Y110" s="12" t="n">
        <f aca="false">Y95-Y103</f>
        <v>2982257.81220435</v>
      </c>
      <c r="Z110" s="12" t="n">
        <f aca="false">Z95-Z103</f>
        <v>3622942.75732579</v>
      </c>
      <c r="AA110" s="12" t="n">
        <f aca="false">AA95-AA103</f>
        <v>493999.569439956</v>
      </c>
      <c r="AB110" s="12" t="n">
        <f aca="false">AB95-AB103</f>
        <v>-247670.96468202</v>
      </c>
      <c r="AC110" s="12" t="n">
        <f aca="false">AC95-AC103</f>
        <v>42407.2901775713</v>
      </c>
      <c r="AD110" s="12" t="n">
        <f aca="false">AD95-AD103</f>
        <v>1188640.12690179</v>
      </c>
      <c r="AE110" s="12" t="n">
        <f aca="false">AE95-AE103</f>
        <v>1371164.27386684</v>
      </c>
      <c r="AF110" s="12" t="n">
        <f aca="false">AF95-AF103</f>
        <v>767071.826616406</v>
      </c>
      <c r="AG110" s="12" t="n">
        <f aca="false">AG95-AG103</f>
        <v>-140015.786619222</v>
      </c>
      <c r="AH110" s="12" t="n">
        <f aca="false">AH95-AH103</f>
        <v>-307679.28914444</v>
      </c>
      <c r="AI110" s="12" t="n">
        <f aca="false">AI95-AI103</f>
        <v>2581055.560428</v>
      </c>
      <c r="AJ110" s="12" t="n">
        <f aca="false">AJ95-AJ103</f>
        <v>4731594.60691173</v>
      </c>
      <c r="AK110" s="12" t="n">
        <f aca="false">AK95-AK103</f>
        <v>3064868.97196616</v>
      </c>
    </row>
    <row r="111" customFormat="false" ht="13.8" hidden="false" customHeight="false" outlineLevel="0" collapsed="false">
      <c r="A111" s="11" t="s">
        <v>140</v>
      </c>
      <c r="B111" s="12" t="n">
        <f aca="false">B96-B104</f>
        <v>0</v>
      </c>
      <c r="C111" s="12" t="n">
        <f aca="false">C96-C104</f>
        <v>0</v>
      </c>
      <c r="D111" s="12" t="n">
        <f aca="false">D96-D104</f>
        <v>0</v>
      </c>
      <c r="E111" s="12" t="n">
        <f aca="false">E96-E104</f>
        <v>0</v>
      </c>
      <c r="F111" s="12" t="n">
        <f aca="false">F96-F104</f>
        <v>0</v>
      </c>
      <c r="G111" s="12" t="n">
        <f aca="false">G96-G104</f>
        <v>0</v>
      </c>
      <c r="H111" s="12" t="n">
        <f aca="false">H96-H104</f>
        <v>0</v>
      </c>
      <c r="I111" s="12" t="n">
        <f aca="false">I96-I104</f>
        <v>0</v>
      </c>
      <c r="J111" s="12" t="n">
        <f aca="false">J96-J104</f>
        <v>0</v>
      </c>
      <c r="K111" s="12" t="n">
        <f aca="false">K96-K104</f>
        <v>0</v>
      </c>
      <c r="L111" s="12" t="n">
        <f aca="false">L96-L104</f>
        <v>0</v>
      </c>
      <c r="M111" s="12" t="n">
        <f aca="false">M96-M104</f>
        <v>0</v>
      </c>
      <c r="N111" s="12" t="n">
        <f aca="false">N96-N104</f>
        <v>0</v>
      </c>
      <c r="O111" s="12" t="n">
        <f aca="false">O96-O104</f>
        <v>0</v>
      </c>
      <c r="P111" s="12" t="n">
        <f aca="false">P96-P104</f>
        <v>0</v>
      </c>
      <c r="Q111" s="12" t="n">
        <f aca="false">Q96-Q104</f>
        <v>0</v>
      </c>
      <c r="R111" s="12" t="n">
        <f aca="false">R96-R104</f>
        <v>0</v>
      </c>
      <c r="S111" s="12" t="n">
        <f aca="false">S96-S104</f>
        <v>0</v>
      </c>
      <c r="T111" s="12" t="n">
        <f aca="false">T96-T104</f>
        <v>0</v>
      </c>
      <c r="U111" s="12" t="n">
        <f aca="false">U96-U104</f>
        <v>0</v>
      </c>
      <c r="V111" s="12" t="n">
        <f aca="false">V96-V104</f>
        <v>0</v>
      </c>
      <c r="W111" s="12" t="n">
        <f aca="false">W96-W104</f>
        <v>0</v>
      </c>
      <c r="X111" s="12" t="n">
        <f aca="false">X96-X104</f>
        <v>0</v>
      </c>
      <c r="Y111" s="12" t="n">
        <f aca="false">Y96-Y104</f>
        <v>0</v>
      </c>
      <c r="Z111" s="12" t="n">
        <f aca="false">Z96-Z104</f>
        <v>0</v>
      </c>
      <c r="AA111" s="12" t="n">
        <f aca="false">AA96-AA104</f>
        <v>0</v>
      </c>
      <c r="AB111" s="12" t="n">
        <f aca="false">AB96-AB104</f>
        <v>0</v>
      </c>
      <c r="AC111" s="12" t="n">
        <f aca="false">AC96-AC104</f>
        <v>0</v>
      </c>
      <c r="AD111" s="12" t="n">
        <f aca="false">AD96-AD104</f>
        <v>0</v>
      </c>
      <c r="AE111" s="12" t="n">
        <f aca="false">AE96-AE104</f>
        <v>0</v>
      </c>
      <c r="AF111" s="12" t="n">
        <f aca="false">AF96-AF104</f>
        <v>0</v>
      </c>
      <c r="AG111" s="12" t="n">
        <f aca="false">AG96-AG104</f>
        <v>0</v>
      </c>
      <c r="AH111" s="12" t="n">
        <f aca="false">AH96-AH104</f>
        <v>0</v>
      </c>
      <c r="AI111" s="12" t="n">
        <f aca="false">AI96-AI104</f>
        <v>0</v>
      </c>
      <c r="AJ111" s="12" t="n">
        <f aca="false">AJ96-AJ104</f>
        <v>0</v>
      </c>
      <c r="AK111" s="12" t="n">
        <f aca="false">AK96-AK104</f>
        <v>0</v>
      </c>
    </row>
    <row r="112" customFormat="false" ht="13.8" hidden="false" customHeight="false" outlineLevel="0" collapsed="false">
      <c r="A112" s="11" t="s">
        <v>141</v>
      </c>
      <c r="B112" s="12" t="n">
        <f aca="false">B97-B105</f>
        <v>0</v>
      </c>
      <c r="C112" s="12" t="n">
        <f aca="false">C97-C105</f>
        <v>20000</v>
      </c>
      <c r="D112" s="12" t="n">
        <f aca="false">D97-D105</f>
        <v>792487.909294953</v>
      </c>
      <c r="E112" s="12" t="n">
        <f aca="false">E97-E105</f>
        <v>216218.151361235</v>
      </c>
      <c r="F112" s="12" t="n">
        <f aca="false">F97-F105</f>
        <v>389912.220885327</v>
      </c>
      <c r="G112" s="12" t="n">
        <f aca="false">G97-G105</f>
        <v>18971.2855565432</v>
      </c>
      <c r="H112" s="12" t="n">
        <f aca="false">H97-H105</f>
        <v>-6171.46187736083</v>
      </c>
      <c r="I112" s="12" t="n">
        <f aca="false">I97-I105</f>
        <v>143195.414216951</v>
      </c>
      <c r="J112" s="12" t="n">
        <f aca="false">J97-J105</f>
        <v>25557.978620104</v>
      </c>
      <c r="K112" s="12" t="n">
        <f aca="false">K97-K105</f>
        <v>9443.6149925697</v>
      </c>
      <c r="L112" s="12" t="n">
        <f aca="false">L97-L105</f>
        <v>0</v>
      </c>
      <c r="M112" s="12" t="n">
        <f aca="false">M97-M105</f>
        <v>12753.7127739504</v>
      </c>
      <c r="N112" s="12" t="n">
        <f aca="false">N97-N105</f>
        <v>17900.032551842</v>
      </c>
      <c r="O112" s="12" t="n">
        <f aca="false">O97-O105</f>
        <v>202391.829695209</v>
      </c>
      <c r="P112" s="12" t="n">
        <f aca="false">P97-P105</f>
        <v>496701.412681622</v>
      </c>
      <c r="Q112" s="12" t="n">
        <f aca="false">Q97-Q105</f>
        <v>327920.529221286</v>
      </c>
      <c r="R112" s="12" t="n">
        <f aca="false">R97-R105</f>
        <v>51669.3612662625</v>
      </c>
      <c r="S112" s="12" t="n">
        <f aca="false">S97-S105</f>
        <v>141604.352761731</v>
      </c>
      <c r="T112" s="12" t="n">
        <f aca="false">T97-T105</f>
        <v>193191.230418026</v>
      </c>
      <c r="U112" s="12" t="n">
        <f aca="false">U97-U105</f>
        <v>246397.484968109</v>
      </c>
      <c r="V112" s="12" t="n">
        <f aca="false">V97-V105</f>
        <v>26997.7307420465</v>
      </c>
      <c r="W112" s="12" t="n">
        <f aca="false">W97-W105</f>
        <v>-26423.393380061</v>
      </c>
      <c r="X112" s="12" t="n">
        <f aca="false">X97-X105</f>
        <v>-151017.130959182</v>
      </c>
      <c r="Y112" s="12" t="n">
        <f aca="false">Y97-Y105</f>
        <v>-197408.778824427</v>
      </c>
      <c r="Z112" s="12" t="n">
        <f aca="false">Z97-Z105</f>
        <v>8898.3896533841</v>
      </c>
      <c r="AA112" s="12" t="n">
        <f aca="false">AA97-AA105</f>
        <v>336429.170560044</v>
      </c>
      <c r="AB112" s="12" t="n">
        <f aca="false">AB97-AB105</f>
        <v>560394.910324171</v>
      </c>
      <c r="AC112" s="12" t="n">
        <f aca="false">AC97-AC105</f>
        <v>621030.461388603</v>
      </c>
      <c r="AD112" s="12" t="n">
        <f aca="false">AD97-AD105</f>
        <v>505820.701615384</v>
      </c>
      <c r="AE112" s="12" t="n">
        <f aca="false">AE97-AE105</f>
        <v>-85556.3887067388</v>
      </c>
      <c r="AF112" s="12" t="n">
        <f aca="false">AF97-AF105</f>
        <v>94963.9142088039</v>
      </c>
      <c r="AG112" s="12" t="n">
        <f aca="false">AG97-AG105</f>
        <v>-137422.715929659</v>
      </c>
      <c r="AH112" s="12" t="n">
        <f aca="false">AH97-AH105</f>
        <v>654242.82929093</v>
      </c>
      <c r="AI112" s="12" t="n">
        <f aca="false">AI97-AI105</f>
        <v>-109482.226328245</v>
      </c>
      <c r="AJ112" s="12" t="n">
        <f aca="false">AJ97-AJ105</f>
        <v>-100266.751117987</v>
      </c>
      <c r="AK112" s="12" t="n">
        <f aca="false">AK97-AK105</f>
        <v>-39744.3562862512</v>
      </c>
    </row>
    <row r="113" customFormat="false" ht="13.8" hidden="false" customHeight="false" outlineLevel="0" collapsed="false">
      <c r="A113" s="11" t="s">
        <v>142</v>
      </c>
      <c r="B113" s="12" t="n">
        <f aca="false">B98-B106</f>
        <v>0</v>
      </c>
      <c r="C113" s="12" t="n">
        <f aca="false">C98-C106</f>
        <v>0</v>
      </c>
      <c r="D113" s="12" t="n">
        <f aca="false">D98-D106</f>
        <v>0</v>
      </c>
      <c r="E113" s="12" t="n">
        <f aca="false">E98-E106</f>
        <v>0</v>
      </c>
      <c r="F113" s="12" t="n">
        <f aca="false">F98-F106</f>
        <v>0</v>
      </c>
      <c r="G113" s="12" t="n">
        <f aca="false">G98-G106</f>
        <v>0</v>
      </c>
      <c r="H113" s="12" t="n">
        <f aca="false">H98-H106</f>
        <v>0</v>
      </c>
      <c r="I113" s="12" t="n">
        <f aca="false">I98-I106</f>
        <v>0</v>
      </c>
      <c r="J113" s="12" t="n">
        <f aca="false">J98-J106</f>
        <v>0</v>
      </c>
      <c r="K113" s="12" t="n">
        <f aca="false">K98-K106</f>
        <v>0</v>
      </c>
      <c r="L113" s="12" t="n">
        <f aca="false">L98-L106</f>
        <v>0</v>
      </c>
      <c r="M113" s="12" t="n">
        <f aca="false">M98-M106</f>
        <v>0</v>
      </c>
      <c r="N113" s="12" t="n">
        <f aca="false">N98-N106</f>
        <v>0</v>
      </c>
      <c r="O113" s="12" t="n">
        <f aca="false">O98-O106</f>
        <v>0</v>
      </c>
      <c r="P113" s="12" t="n">
        <f aca="false">P98-P106</f>
        <v>0</v>
      </c>
      <c r="Q113" s="12" t="n">
        <f aca="false">Q98-Q106</f>
        <v>0</v>
      </c>
      <c r="R113" s="12" t="n">
        <f aca="false">R98-R106</f>
        <v>0</v>
      </c>
      <c r="S113" s="12" t="n">
        <f aca="false">S98-S106</f>
        <v>0</v>
      </c>
      <c r="T113" s="12" t="n">
        <f aca="false">T98-T106</f>
        <v>0</v>
      </c>
      <c r="U113" s="12" t="n">
        <f aca="false">U98-U106</f>
        <v>120991.422384493</v>
      </c>
      <c r="V113" s="12" t="n">
        <f aca="false">V98-V106</f>
        <v>163647.462782006</v>
      </c>
      <c r="W113" s="12" t="n">
        <f aca="false">W98-W106</f>
        <v>68328.1484106307</v>
      </c>
      <c r="X113" s="12" t="n">
        <f aca="false">X98-X106</f>
        <v>48098.7703327447</v>
      </c>
      <c r="Y113" s="12" t="n">
        <f aca="false">Y98-Y106</f>
        <v>21143.7066200782</v>
      </c>
      <c r="Z113" s="12" t="n">
        <f aca="false">Z98-Z106</f>
        <v>12765.7730208259</v>
      </c>
      <c r="AA113" s="12" t="n">
        <f aca="false">AA98-AA106</f>
        <v>0</v>
      </c>
      <c r="AB113" s="12" t="n">
        <f aca="false">AB98-AB106</f>
        <v>31596.5543578489</v>
      </c>
      <c r="AC113" s="12" t="n">
        <f aca="false">AC98-AC106</f>
        <v>21265.1184338254</v>
      </c>
      <c r="AD113" s="12" t="n">
        <f aca="false">AD98-AD106</f>
        <v>99261.2314828218</v>
      </c>
      <c r="AE113" s="12" t="n">
        <f aca="false">AE98-AE106</f>
        <v>33247.5248399017</v>
      </c>
      <c r="AF113" s="12" t="n">
        <f aca="false">AF98-AF106</f>
        <v>9692.57917479009</v>
      </c>
      <c r="AG113" s="12" t="n">
        <f aca="false">AG98-AG106</f>
        <v>12367.3025488809</v>
      </c>
      <c r="AH113" s="12" t="n">
        <f aca="false">AH98-AH106</f>
        <v>37957.4098535108</v>
      </c>
      <c r="AI113" s="12" t="n">
        <f aca="false">AI98-AI106</f>
        <v>60304.8859002466</v>
      </c>
      <c r="AJ113" s="12" t="n">
        <f aca="false">AJ98-AJ106</f>
        <v>109808.324206257</v>
      </c>
      <c r="AK113" s="12" t="n">
        <f aca="false">AK98-AK106</f>
        <v>99916.464320091</v>
      </c>
    </row>
    <row r="114" customFormat="false" ht="13.8" hidden="false" customHeight="false" outlineLevel="0" collapsed="false">
      <c r="A114" s="11" t="s">
        <v>143</v>
      </c>
      <c r="B114" s="12" t="n">
        <f aca="false">B99-B107</f>
        <v>0</v>
      </c>
      <c r="C114" s="12" t="n">
        <f aca="false">C99-C107</f>
        <v>0</v>
      </c>
      <c r="D114" s="12" t="n">
        <f aca="false">D99-D107</f>
        <v>0</v>
      </c>
      <c r="E114" s="12" t="n">
        <f aca="false">E99-E107</f>
        <v>0</v>
      </c>
      <c r="F114" s="12" t="n">
        <f aca="false">F99-F107</f>
        <v>0</v>
      </c>
      <c r="G114" s="12" t="n">
        <f aca="false">G99-G107</f>
        <v>0</v>
      </c>
      <c r="H114" s="12" t="n">
        <f aca="false">H99-H107</f>
        <v>0</v>
      </c>
      <c r="I114" s="12" t="n">
        <f aca="false">I99-I107</f>
        <v>0</v>
      </c>
      <c r="J114" s="12" t="n">
        <f aca="false">J99-J107</f>
        <v>0</v>
      </c>
      <c r="K114" s="12" t="n">
        <f aca="false">K99-K107</f>
        <v>0</v>
      </c>
      <c r="L114" s="12" t="n">
        <f aca="false">L99-L107</f>
        <v>0</v>
      </c>
      <c r="M114" s="12" t="n">
        <f aca="false">M99-M107</f>
        <v>0</v>
      </c>
      <c r="N114" s="12" t="n">
        <f aca="false">N99-N107</f>
        <v>0</v>
      </c>
      <c r="O114" s="12" t="n">
        <f aca="false">O99-O107</f>
        <v>0</v>
      </c>
      <c r="P114" s="12" t="n">
        <f aca="false">P99-P107</f>
        <v>0</v>
      </c>
      <c r="Q114" s="12" t="n">
        <f aca="false">Q99-Q107</f>
        <v>0</v>
      </c>
      <c r="R114" s="12" t="n">
        <f aca="false">R99-R107</f>
        <v>0</v>
      </c>
      <c r="S114" s="12" t="n">
        <f aca="false">S99-S107</f>
        <v>0</v>
      </c>
      <c r="T114" s="12" t="n">
        <f aca="false">T99-T107</f>
        <v>0</v>
      </c>
      <c r="U114" s="12" t="n">
        <f aca="false">U99-U107</f>
        <v>0</v>
      </c>
      <c r="V114" s="12" t="n">
        <f aca="false">V99-V107</f>
        <v>0</v>
      </c>
      <c r="W114" s="12" t="n">
        <f aca="false">W99-W107</f>
        <v>0</v>
      </c>
      <c r="X114" s="12" t="n">
        <f aca="false">X99-X107</f>
        <v>0</v>
      </c>
      <c r="Y114" s="12" t="n">
        <f aca="false">Y99-Y107</f>
        <v>0</v>
      </c>
      <c r="Z114" s="12" t="n">
        <f aca="false">Z99-Z107</f>
        <v>0</v>
      </c>
      <c r="AA114" s="12" t="n">
        <f aca="false">AA99-AA107</f>
        <v>0</v>
      </c>
      <c r="AB114" s="12" t="n">
        <f aca="false">AB99-AB107</f>
        <v>0</v>
      </c>
      <c r="AC114" s="12" t="n">
        <f aca="false">AC99-AC107</f>
        <v>0</v>
      </c>
      <c r="AD114" s="12" t="n">
        <f aca="false">AD99-AD107</f>
        <v>0</v>
      </c>
      <c r="AE114" s="12" t="n">
        <f aca="false">AE99-AE107</f>
        <v>0</v>
      </c>
      <c r="AF114" s="12" t="n">
        <f aca="false">AF99-AF107</f>
        <v>0</v>
      </c>
      <c r="AG114" s="12" t="n">
        <f aca="false">AG99-AG107</f>
        <v>0</v>
      </c>
      <c r="AH114" s="12" t="n">
        <f aca="false">AH99-AH107</f>
        <v>0</v>
      </c>
      <c r="AI114" s="12" t="n">
        <f aca="false">AI99-AI107</f>
        <v>0</v>
      </c>
      <c r="AJ114" s="12" t="n">
        <f aca="false">AJ99-AJ107</f>
        <v>0</v>
      </c>
      <c r="AK114" s="12" t="n">
        <f aca="false">AK99-AK107</f>
        <v>0</v>
      </c>
    </row>
    <row r="115" customFormat="false" ht="13.8" hidden="false" customHeight="false" outlineLevel="0" collapsed="false">
      <c r="A115" s="11" t="s">
        <v>144</v>
      </c>
      <c r="B115" s="12" t="n">
        <f aca="false">B100</f>
        <v>716159.75</v>
      </c>
      <c r="C115" s="12" t="n">
        <f aca="false">C100</f>
        <v>77551.9</v>
      </c>
      <c r="D115" s="12" t="n">
        <f aca="false">D100</f>
        <v>9117.46</v>
      </c>
      <c r="E115" s="12" t="n">
        <f aca="false">E100</f>
        <v>0</v>
      </c>
      <c r="F115" s="12" t="n">
        <f aca="false">F100</f>
        <v>409.55</v>
      </c>
      <c r="G115" s="12" t="n">
        <f aca="false">G100</f>
        <v>0</v>
      </c>
      <c r="H115" s="12" t="n">
        <f aca="false">H100</f>
        <v>1500.31</v>
      </c>
      <c r="I115" s="12" t="n">
        <f aca="false">I100</f>
        <v>0</v>
      </c>
      <c r="J115" s="12" t="n">
        <f aca="false">J100</f>
        <v>895.81</v>
      </c>
      <c r="K115" s="12" t="n">
        <f aca="false">K100</f>
        <v>643851.62</v>
      </c>
      <c r="L115" s="12" t="n">
        <f aca="false">L100</f>
        <v>1036334.93</v>
      </c>
      <c r="M115" s="12" t="n">
        <f aca="false">M100</f>
        <v>512869.01</v>
      </c>
      <c r="N115" s="12" t="n">
        <f aca="false">N100</f>
        <v>531548.72</v>
      </c>
      <c r="O115" s="12" t="n">
        <f aca="false">O100</f>
        <v>32652.49</v>
      </c>
      <c r="P115" s="12" t="n">
        <f aca="false">P100</f>
        <v>12708.91</v>
      </c>
      <c r="Q115" s="12" t="n">
        <f aca="false">Q100</f>
        <v>13085.8</v>
      </c>
      <c r="R115" s="12" t="n">
        <f aca="false">R100</f>
        <v>15133.76</v>
      </c>
      <c r="S115" s="12" t="n">
        <f aca="false">S100</f>
        <v>6628.64</v>
      </c>
      <c r="T115" s="12" t="n">
        <f aca="false">T100</f>
        <v>4914.65</v>
      </c>
      <c r="U115" s="12" t="n">
        <f aca="false">U100</f>
        <v>3605.9</v>
      </c>
      <c r="V115" s="12" t="n">
        <f aca="false">V100</f>
        <v>0</v>
      </c>
      <c r="W115" s="12" t="n">
        <f aca="false">W100</f>
        <v>150159.61</v>
      </c>
      <c r="X115" s="12" t="n">
        <f aca="false">X100</f>
        <v>1234044.27</v>
      </c>
      <c r="Y115" s="12" t="n">
        <f aca="false">Y100</f>
        <v>773021.98</v>
      </c>
      <c r="Z115" s="12" t="n">
        <f aca="false">Z100</f>
        <v>493002.69</v>
      </c>
      <c r="AA115" s="12" t="n">
        <f aca="false">AA100</f>
        <v>76167.43</v>
      </c>
      <c r="AB115" s="12" t="n">
        <f aca="false">AB100</f>
        <v>13793.58</v>
      </c>
      <c r="AC115" s="12" t="n">
        <f aca="false">AC100</f>
        <v>9103.7</v>
      </c>
      <c r="AD115" s="12" t="n">
        <f aca="false">AD100</f>
        <v>292.97</v>
      </c>
      <c r="AE115" s="12" t="n">
        <f aca="false">AE100</f>
        <v>342565.76</v>
      </c>
      <c r="AF115" s="12" t="n">
        <f aca="false">AF100</f>
        <v>3520.5</v>
      </c>
      <c r="AG115" s="12" t="n">
        <f aca="false">AG100</f>
        <v>275.36</v>
      </c>
      <c r="AH115" s="12" t="n">
        <f aca="false">AH100</f>
        <v>790.23</v>
      </c>
      <c r="AI115" s="12" t="n">
        <f aca="false">AI100</f>
        <v>0</v>
      </c>
      <c r="AJ115" s="12" t="n">
        <f aca="false">AJ100</f>
        <v>0</v>
      </c>
      <c r="AK115" s="12" t="n">
        <f aca="false">AK100</f>
        <v>7440.75999999978</v>
      </c>
    </row>
    <row r="116" customFormat="false" ht="13.8" hidden="false" customHeight="false" outlineLevel="0" collapsed="false">
      <c r="A116" s="11" t="s">
        <v>145</v>
      </c>
      <c r="B116" s="12" t="n">
        <f aca="false">B101-B108</f>
        <v>3028353.53</v>
      </c>
      <c r="C116" s="12" t="n">
        <f aca="false">C101-C108</f>
        <v>842511.13</v>
      </c>
      <c r="D116" s="12" t="n">
        <f aca="false">D101-D108</f>
        <v>796195.17</v>
      </c>
      <c r="E116" s="12" t="n">
        <f aca="false">E101-E108</f>
        <v>227646.68</v>
      </c>
      <c r="F116" s="12" t="n">
        <f aca="false">F101-F108</f>
        <v>1824758.43</v>
      </c>
      <c r="G116" s="12" t="n">
        <f aca="false">G101-G108</f>
        <v>1572421.32</v>
      </c>
      <c r="H116" s="12" t="n">
        <f aca="false">H101-H108</f>
        <v>766473.87</v>
      </c>
      <c r="I116" s="12" t="n">
        <f aca="false">I101-I108</f>
        <v>105468.29</v>
      </c>
      <c r="J116" s="12" t="n">
        <f aca="false">J101-J108</f>
        <v>-7977.78000000006</v>
      </c>
      <c r="K116" s="12" t="n">
        <f aca="false">K101-K108</f>
        <v>3143634.87</v>
      </c>
      <c r="L116" s="12" t="n">
        <f aca="false">L101-L108</f>
        <v>4004784.14</v>
      </c>
      <c r="M116" s="12" t="n">
        <f aca="false">M101-M108</f>
        <v>4219989.2</v>
      </c>
      <c r="N116" s="12" t="n">
        <f aca="false">N101-N108</f>
        <v>2619920.82</v>
      </c>
      <c r="O116" s="12" t="n">
        <f aca="false">O101-O108</f>
        <v>617626.82</v>
      </c>
      <c r="P116" s="12" t="n">
        <f aca="false">P101-P108</f>
        <v>901740.64</v>
      </c>
      <c r="Q116" s="12" t="n">
        <f aca="false">Q101-Q108</f>
        <v>1402184.73</v>
      </c>
      <c r="R116" s="12" t="n">
        <f aca="false">R101-R108</f>
        <v>2262550.72</v>
      </c>
      <c r="S116" s="12" t="n">
        <f aca="false">S101-S108</f>
        <v>1148133.56</v>
      </c>
      <c r="T116" s="12" t="n">
        <f aca="false">T101-T108</f>
        <v>207287.44</v>
      </c>
      <c r="U116" s="12" t="n">
        <f aca="false">U101-U108</f>
        <v>208420.89</v>
      </c>
      <c r="V116" s="12" t="n">
        <f aca="false">V101-V108</f>
        <v>48715.6200000002</v>
      </c>
      <c r="W116" s="12" t="n">
        <f aca="false">W101-W108</f>
        <v>1067631.39</v>
      </c>
      <c r="X116" s="12" t="n">
        <f aca="false">X101-X108</f>
        <v>3471715.26</v>
      </c>
      <c r="Y116" s="12" t="n">
        <f aca="false">Y101-Y108</f>
        <v>3579014.72</v>
      </c>
      <c r="Z116" s="12" t="n">
        <f aca="false">Z101-Z108</f>
        <v>4137609.61</v>
      </c>
      <c r="AA116" s="12" t="n">
        <f aca="false">AA101-AA108</f>
        <v>906596.17</v>
      </c>
      <c r="AB116" s="12" t="n">
        <f aca="false">AB101-AB108</f>
        <v>358114.08</v>
      </c>
      <c r="AC116" s="12" t="n">
        <f aca="false">AC101-AC108</f>
        <v>693806.57</v>
      </c>
      <c r="AD116" s="12" t="n">
        <f aca="false">AD101-AD108</f>
        <v>1794015.03</v>
      </c>
      <c r="AE116" s="12" t="n">
        <f aca="false">AE101-AE108</f>
        <v>1661421.17</v>
      </c>
      <c r="AF116" s="12" t="n">
        <f aca="false">AF101-AF108</f>
        <v>875248.82</v>
      </c>
      <c r="AG116" s="12" t="n">
        <f aca="false">AG101-AG108</f>
        <v>-264795.84</v>
      </c>
      <c r="AH116" s="12" t="n">
        <f aca="false">AH101-AH108</f>
        <v>385311.18</v>
      </c>
      <c r="AI116" s="12" t="n">
        <f aca="false">AI101-AI108</f>
        <v>2531878.22</v>
      </c>
      <c r="AJ116" s="12" t="n">
        <f aca="false">AJ101-AJ108</f>
        <v>4741136.18</v>
      </c>
      <c r="AK116" s="12" t="n">
        <f aca="false">AK101-AK108</f>
        <v>3132481.84</v>
      </c>
    </row>
    <row r="118" customFormat="false" ht="13.8" hidden="false" customHeight="false" outlineLevel="0" collapsed="false">
      <c r="A118" s="11" t="s">
        <v>146</v>
      </c>
      <c r="B118" s="15" t="n">
        <f aca="false">B21/SUM(B$21:B$25)*SUM(Month!C$63:C$67,Month!C$71:C$79,Month!C$81:C$82)</f>
        <v>173895.69</v>
      </c>
      <c r="C118" s="15" t="n">
        <f aca="false">C21/SUM(C$21:C$25)*SUM(Month!D$63:D$67,Month!D$71:D$79,Month!D$81:D$82)</f>
        <v>265152.038858881</v>
      </c>
      <c r="D118" s="15" t="n">
        <f aca="false">D21/SUM(D$21:D$25)*SUM(Month!E$63:E$67,Month!E$71:E$79,Month!E$81:E$82)</f>
        <v>16716.3838221806</v>
      </c>
      <c r="E118" s="15" t="n">
        <f aca="false">E21/SUM(E$21:E$25)*SUM(Month!F$63:F$67,Month!F$71:F$79,Month!F$81:F$82)</f>
        <v>80279.7962482572</v>
      </c>
      <c r="F118" s="15" t="n">
        <f aca="false">F21/SUM(F$21:F$25)*SUM(Month!G$63:G$67,Month!G$71:G$79,Month!G$81:G$82)</f>
        <v>132129.961585144</v>
      </c>
      <c r="G118" s="15" t="n">
        <f aca="false">G21/SUM(G$21:G$25)*SUM(Month!H$63:H$67,Month!H$71:H$79,Month!H$81:H$82)</f>
        <v>171914.539967506</v>
      </c>
      <c r="H118" s="15" t="n">
        <f aca="false">H21/SUM(H$21:H$25)*SUM(Month!I$63:I$67,Month!I$71:I$79,Month!I$81:I$82)</f>
        <v>190200.032532446</v>
      </c>
      <c r="I118" s="15" t="n">
        <f aca="false">I21/SUM(I$21:I$25)*SUM(Month!J$63:J$67,Month!J$71:J$79,Month!J$81:J$82)</f>
        <v>76252.2891472608</v>
      </c>
      <c r="J118" s="15" t="n">
        <f aca="false">J21/SUM(J$21:J$25)*SUM(Month!K$63:K$67,Month!K$71:K$79,Month!K$81:K$82)</f>
        <v>213359.694994323</v>
      </c>
      <c r="K118" s="15" t="n">
        <f aca="false">K21/SUM(K$21:K$25)*SUM(Month!L$63:L$67,Month!L$71:L$79,Month!L$81:L$82)</f>
        <v>329243.626860603</v>
      </c>
      <c r="L118" s="15" t="n">
        <f aca="false">L21/SUM(L$21:L$25)*SUM(Month!M$63:M$67,Month!M$71:M$79,Month!M$81:M$82)</f>
        <v>264154.62</v>
      </c>
      <c r="M118" s="15" t="n">
        <f aca="false">M21/SUM(M$21:M$25)*SUM(Month!N$63:N$67,Month!N$71:N$79,Month!N$81:N$82)</f>
        <v>1264062.55376666</v>
      </c>
      <c r="N118" s="15" t="n">
        <f aca="false">N21/SUM(N$21:N$25)*SUM(Month!O$63:O$67,Month!O$71:O$79,Month!O$81:O$82)</f>
        <v>289843.557720615</v>
      </c>
      <c r="O118" s="15" t="n">
        <f aca="false">O21/SUM(O$21:O$25)*SUM(Month!P$63:P$67,Month!P$71:P$79,Month!P$81:P$82)</f>
        <v>184476.147099874</v>
      </c>
      <c r="P118" s="15" t="n">
        <f aca="false">P21/SUM(P$21:P$25)*SUM(Month!Q$63:Q$67,Month!Q$71:Q$79,Month!Q$81:Q$82)</f>
        <v>137976.700455926</v>
      </c>
      <c r="Q118" s="15" t="n">
        <f aca="false">Q21/SUM(Q$21:Q$25)*SUM(Month!R$63:R$67,Month!R$71:R$79,Month!R$81:R$82)</f>
        <v>219306.406451525</v>
      </c>
      <c r="R118" s="15" t="n">
        <f aca="false">R21/SUM(R$21:R$25)*SUM(Month!S$63:S$67,Month!S$71:S$79,Month!S$81:S$82)</f>
        <v>228038.283433644</v>
      </c>
      <c r="S118" s="15" t="n">
        <f aca="false">S21/SUM(S$21:S$25)*SUM(Month!T$63:T$67,Month!T$71:T$79,Month!T$81:T$82)</f>
        <v>214148.956040189</v>
      </c>
      <c r="T118" s="15" t="n">
        <f aca="false">T21/SUM(T$21:T$25)*SUM(Month!U$63:U$67,Month!U$71:U$79,Month!U$81:U$82)</f>
        <v>187177.523043523</v>
      </c>
      <c r="U118" s="15" t="n">
        <f aca="false">U21/SUM(U$21:U$25)*SUM(Month!V$63:V$67,Month!V$71:V$79,Month!V$81:V$82)</f>
        <v>77766.0552040917</v>
      </c>
      <c r="V118" s="15" t="n">
        <f aca="false">V21/SUM(V$21:V$25)*SUM(Month!W$63:W$67,Month!W$71:W$79,Month!W$81:W$82)</f>
        <v>42409.2306615283</v>
      </c>
      <c r="W118" s="15" t="n">
        <f aca="false">W21/SUM(W$21:W$25)*SUM(Month!X$63:X$67,Month!X$71:X$79,Month!X$81:X$82)</f>
        <v>332368.59645146</v>
      </c>
      <c r="X118" s="15" t="n">
        <f aca="false">X21/SUM(X$21:X$25)*SUM(Month!Y$63:Y$67,Month!Y$71:Y$79,Month!Y$81:Y$82)</f>
        <v>392981.308131924</v>
      </c>
      <c r="Y118" s="15" t="n">
        <f aca="false">Y21/SUM(Y$21:Y$25)*SUM(Month!Z$63:Z$67,Month!Z$71:Z$79,Month!Z$81:Z$82)</f>
        <v>483389.390607375</v>
      </c>
      <c r="Z118" s="15" t="n">
        <f aca="false">Z21/SUM(Z$21:Z$25)*SUM(Month!AA$63:AA$67,Month!AA$71:AA$79,Month!AA$81:AA$82)</f>
        <v>732106.041127297</v>
      </c>
      <c r="AA118" s="15" t="n">
        <f aca="false">AA21/SUM(AA$21:AA$25)*SUM(Month!AB$63:AB$67,Month!AB$71:AB$79,Month!AB$81:AB$82)</f>
        <v>316054.684397392</v>
      </c>
      <c r="AB118" s="15" t="n">
        <f aca="false">AB21/SUM(AB$21:AB$25)*SUM(Month!AC$63:AC$67,Month!AC$71:AC$79,Month!AC$81:AC$82)</f>
        <v>139257.795322239</v>
      </c>
      <c r="AC118" s="15" t="n">
        <f aca="false">AC21/SUM(AC$21:AC$25)*SUM(Month!AD$63:AD$67,Month!AD$71:AD$79,Month!AD$81:AD$82)</f>
        <v>193615.936060719</v>
      </c>
      <c r="AD118" s="15" t="n">
        <f aca="false">AD21/SUM(AD$21:AD$25)*SUM(Month!AE$63:AE$67,Month!AE$71:AE$79,Month!AE$81:AE$82)</f>
        <v>46282.5733286452</v>
      </c>
      <c r="AE118" s="15" t="n">
        <f aca="false">AE21/SUM(AE$21:AE$25)*SUM(Month!AF$63:AF$67,Month!AF$71:AF$79,Month!AF$81:AF$82)</f>
        <v>379785.445216149</v>
      </c>
      <c r="AF118" s="15" t="n">
        <f aca="false">AF21/SUM(AF$21:AF$25)*SUM(Month!AG$63:AG$67,Month!AG$71:AG$79,Month!AG$81:AG$82)</f>
        <v>385643.388370843</v>
      </c>
      <c r="AG118" s="15" t="n">
        <f aca="false">AG21/SUM(AG$21:AG$25)*SUM(Month!AH$63:AH$67,Month!AH$71:AH$79,Month!AH$81:AH$82)</f>
        <v>221105.408676785</v>
      </c>
      <c r="AH118" s="15" t="n">
        <f aca="false">AH21/SUM(AH$21:AH$25)*SUM(Month!AI$63:AI$67,Month!AI$71:AI$79,Month!AI$81:AI$82)</f>
        <v>58288.143232036</v>
      </c>
      <c r="AI118" s="15" t="n">
        <f aca="false">AI21/SUM(AI$21:AI$25)*SUM(Month!AJ$63:AJ$67,Month!AJ$71:AJ$79,Month!AJ$81:AJ$82)</f>
        <v>589693.110682448</v>
      </c>
      <c r="AJ118" s="15" t="n">
        <f aca="false">AJ21/SUM(AJ$21:AJ$25)*SUM(Month!AK$63:AK$67,Month!AK$71:AK$79,Month!AK$81:AK$82)</f>
        <v>696212.658580238</v>
      </c>
      <c r="AK118" s="15" t="n">
        <f aca="false">AK21/SUM(AK$21:AK$25)*SUM(Month!AL$63:AL$67,Month!AL$71:AL$79,Month!AL$81:AL$82)</f>
        <v>335410.861673535</v>
      </c>
    </row>
    <row r="119" customFormat="false" ht="13.8" hidden="false" customHeight="false" outlineLevel="0" collapsed="false">
      <c r="A119" s="11" t="s">
        <v>147</v>
      </c>
      <c r="B119" s="15" t="n">
        <f aca="false">B22/SUM(B$21:B$25)*SUM(Month!C$63:C$67,Month!C$71:C$79,Month!C$81:C$82)</f>
        <v>0</v>
      </c>
      <c r="C119" s="15" t="n">
        <f aca="false">C22/SUM(C$21:C$25)*SUM(Month!D$63:D$67,Month!D$71:D$79,Month!D$81:D$82)</f>
        <v>0</v>
      </c>
      <c r="D119" s="15" t="n">
        <f aca="false">D22/SUM(D$21:D$25)*SUM(Month!E$63:E$67,Month!E$71:E$79,Month!E$81:E$82)</f>
        <v>0</v>
      </c>
      <c r="E119" s="15" t="n">
        <f aca="false">E22/SUM(E$21:E$25)*SUM(Month!F$63:F$67,Month!F$71:F$79,Month!F$81:F$82)</f>
        <v>0</v>
      </c>
      <c r="F119" s="15" t="n">
        <f aca="false">F22/SUM(F$21:F$25)*SUM(Month!G$63:G$67,Month!G$71:G$79,Month!G$81:G$82)</f>
        <v>0</v>
      </c>
      <c r="G119" s="15" t="n">
        <f aca="false">G22/SUM(G$21:G$25)*SUM(Month!H$63:H$67,Month!H$71:H$79,Month!H$81:H$82)</f>
        <v>0</v>
      </c>
      <c r="H119" s="15" t="n">
        <f aca="false">H22/SUM(H$21:H$25)*SUM(Month!I$63:I$67,Month!I$71:I$79,Month!I$81:I$82)</f>
        <v>0</v>
      </c>
      <c r="I119" s="15" t="n">
        <f aca="false">I22/SUM(I$21:I$25)*SUM(Month!J$63:J$67,Month!J$71:J$79,Month!J$81:J$82)</f>
        <v>0</v>
      </c>
      <c r="J119" s="15" t="n">
        <f aca="false">J22/SUM(J$21:J$25)*SUM(Month!K$63:K$67,Month!K$71:K$79,Month!K$81:K$82)</f>
        <v>0</v>
      </c>
      <c r="K119" s="15" t="n">
        <f aca="false">K22/SUM(K$21:K$25)*SUM(Month!L$63:L$67,Month!L$71:L$79,Month!L$81:L$82)</f>
        <v>0</v>
      </c>
      <c r="L119" s="15" t="n">
        <f aca="false">L22/SUM(L$21:L$25)*SUM(Month!M$63:M$67,Month!M$71:M$79,Month!M$81:M$82)</f>
        <v>0</v>
      </c>
      <c r="M119" s="15" t="n">
        <f aca="false">M22/SUM(M$21:M$25)*SUM(Month!N$63:N$67,Month!N$71:N$79,Month!N$81:N$82)</f>
        <v>0</v>
      </c>
      <c r="N119" s="15" t="n">
        <f aca="false">N22/SUM(N$21:N$25)*SUM(Month!O$63:O$67,Month!O$71:O$79,Month!O$81:O$82)</f>
        <v>0</v>
      </c>
      <c r="O119" s="15" t="n">
        <f aca="false">O22/SUM(O$21:O$25)*SUM(Month!P$63:P$67,Month!P$71:P$79,Month!P$81:P$82)</f>
        <v>0</v>
      </c>
      <c r="P119" s="15" t="n">
        <f aca="false">P22/SUM(P$21:P$25)*SUM(Month!Q$63:Q$67,Month!Q$71:Q$79,Month!Q$81:Q$82)</f>
        <v>0</v>
      </c>
      <c r="Q119" s="15" t="n">
        <f aca="false">Q22/SUM(Q$21:Q$25)*SUM(Month!R$63:R$67,Month!R$71:R$79,Month!R$81:R$82)</f>
        <v>0</v>
      </c>
      <c r="R119" s="15" t="n">
        <f aca="false">R22/SUM(R$21:R$25)*SUM(Month!S$63:S$67,Month!S$71:S$79,Month!S$81:S$82)</f>
        <v>0</v>
      </c>
      <c r="S119" s="15" t="n">
        <f aca="false">S22/SUM(S$21:S$25)*SUM(Month!T$63:T$67,Month!T$71:T$79,Month!T$81:T$82)</f>
        <v>0</v>
      </c>
      <c r="T119" s="15" t="n">
        <f aca="false">T22/SUM(T$21:T$25)*SUM(Month!U$63:U$67,Month!U$71:U$79,Month!U$81:U$82)</f>
        <v>0</v>
      </c>
      <c r="U119" s="15" t="n">
        <f aca="false">U22/SUM(U$21:U$25)*SUM(Month!V$63:V$67,Month!V$71:V$79,Month!V$81:V$82)</f>
        <v>0</v>
      </c>
      <c r="V119" s="15" t="n">
        <f aca="false">V22/SUM(V$21:V$25)*SUM(Month!W$63:W$67,Month!W$71:W$79,Month!W$81:W$82)</f>
        <v>0</v>
      </c>
      <c r="W119" s="15" t="n">
        <f aca="false">W22/SUM(W$21:W$25)*SUM(Month!X$63:X$67,Month!X$71:X$79,Month!X$81:X$82)</f>
        <v>0</v>
      </c>
      <c r="X119" s="15" t="n">
        <f aca="false">X22/SUM(X$21:X$25)*SUM(Month!Y$63:Y$67,Month!Y$71:Y$79,Month!Y$81:Y$82)</f>
        <v>0</v>
      </c>
      <c r="Y119" s="15" t="n">
        <f aca="false">Y22/SUM(Y$21:Y$25)*SUM(Month!Z$63:Z$67,Month!Z$71:Z$79,Month!Z$81:Z$82)</f>
        <v>0</v>
      </c>
      <c r="Z119" s="15" t="n">
        <f aca="false">Z22/SUM(Z$21:Z$25)*SUM(Month!AA$63:AA$67,Month!AA$71:AA$79,Month!AA$81:AA$82)</f>
        <v>0</v>
      </c>
      <c r="AA119" s="15" t="n">
        <f aca="false">AA22/SUM(AA$21:AA$25)*SUM(Month!AB$63:AB$67,Month!AB$71:AB$79,Month!AB$81:AB$82)</f>
        <v>0</v>
      </c>
      <c r="AB119" s="15" t="n">
        <f aca="false">AB22/SUM(AB$21:AB$25)*SUM(Month!AC$63:AC$67,Month!AC$71:AC$79,Month!AC$81:AC$82)</f>
        <v>0</v>
      </c>
      <c r="AC119" s="15" t="n">
        <f aca="false">AC22/SUM(AC$21:AC$25)*SUM(Month!AD$63:AD$67,Month!AD$71:AD$79,Month!AD$81:AD$82)</f>
        <v>0</v>
      </c>
      <c r="AD119" s="15" t="n">
        <f aca="false">AD22/SUM(AD$21:AD$25)*SUM(Month!AE$63:AE$67,Month!AE$71:AE$79,Month!AE$81:AE$82)</f>
        <v>0</v>
      </c>
      <c r="AE119" s="15" t="n">
        <f aca="false">AE22/SUM(AE$21:AE$25)*SUM(Month!AF$63:AF$67,Month!AF$71:AF$79,Month!AF$81:AF$82)</f>
        <v>0</v>
      </c>
      <c r="AF119" s="15" t="n">
        <f aca="false">AF22/SUM(AF$21:AF$25)*SUM(Month!AG$63:AG$67,Month!AG$71:AG$79,Month!AG$81:AG$82)</f>
        <v>0</v>
      </c>
      <c r="AG119" s="15" t="n">
        <f aca="false">AG22/SUM(AG$21:AG$25)*SUM(Month!AH$63:AH$67,Month!AH$71:AH$79,Month!AH$81:AH$82)</f>
        <v>0</v>
      </c>
      <c r="AH119" s="15" t="n">
        <f aca="false">AH22/SUM(AH$21:AH$25)*SUM(Month!AI$63:AI$67,Month!AI$71:AI$79,Month!AI$81:AI$82)</f>
        <v>0</v>
      </c>
      <c r="AI119" s="15" t="n">
        <f aca="false">AI22/SUM(AI$21:AI$25)*SUM(Month!AJ$63:AJ$67,Month!AJ$71:AJ$79,Month!AJ$81:AJ$82)</f>
        <v>0</v>
      </c>
      <c r="AJ119" s="15" t="n">
        <f aca="false">AJ22/SUM(AJ$21:AJ$25)*SUM(Month!AK$63:AK$67,Month!AK$71:AK$79,Month!AK$81:AK$82)</f>
        <v>0</v>
      </c>
      <c r="AK119" s="15" t="n">
        <f aca="false">AK22/SUM(AK$21:AK$25)*SUM(Month!AL$63:AL$67,Month!AL$71:AL$79,Month!AL$81:AL$82)</f>
        <v>0</v>
      </c>
    </row>
    <row r="120" customFormat="false" ht="13.8" hidden="false" customHeight="false" outlineLevel="0" collapsed="false">
      <c r="A120" s="11" t="s">
        <v>148</v>
      </c>
      <c r="B120" s="15" t="n">
        <f aca="false">B23/SUM(B$21:B$25)*SUM(Month!C$63:C$67,Month!C$71:C$79,Month!C$81:C$82)</f>
        <v>0</v>
      </c>
      <c r="C120" s="15" t="n">
        <f aca="false">C23/SUM(C$21:C$25)*SUM(Month!D$63:D$67,Month!D$71:D$79,Month!D$81:D$82)</f>
        <v>4075.69114111852</v>
      </c>
      <c r="D120" s="15" t="n">
        <f aca="false">D23/SUM(D$21:D$25)*SUM(Month!E$63:E$67,Month!E$71:E$79,Month!E$81:E$82)</f>
        <v>170004.736177819</v>
      </c>
      <c r="E120" s="15" t="n">
        <f aca="false">E23/SUM(E$21:E$25)*SUM(Month!F$63:F$67,Month!F$71:F$79,Month!F$81:F$82)</f>
        <v>131496.993751743</v>
      </c>
      <c r="F120" s="15" t="n">
        <f aca="false">F23/SUM(F$21:F$25)*SUM(Month!G$63:G$67,Month!G$71:G$79,Month!G$81:G$82)</f>
        <v>47104.9484148562</v>
      </c>
      <c r="G120" s="15" t="n">
        <f aca="false">G23/SUM(G$21:G$25)*SUM(Month!H$63:H$67,Month!H$71:H$79,Month!H$81:H$82)</f>
        <v>30368.3800324944</v>
      </c>
      <c r="H120" s="15" t="n">
        <f aca="false">H23/SUM(H$21:H$25)*SUM(Month!I$63:I$67,Month!I$71:I$79,Month!I$81:I$82)</f>
        <v>40432.9674675536</v>
      </c>
      <c r="I120" s="15" t="n">
        <f aca="false">I23/SUM(I$21:I$25)*SUM(Month!J$63:J$67,Month!J$71:J$79,Month!J$81:J$82)</f>
        <v>144798.270852739</v>
      </c>
      <c r="J120" s="15" t="n">
        <f aca="false">J23/SUM(J$21:J$25)*SUM(Month!K$63:K$67,Month!K$71:K$79,Month!K$81:K$82)</f>
        <v>40884.8650056774</v>
      </c>
      <c r="K120" s="15" t="n">
        <f aca="false">K23/SUM(K$21:K$25)*SUM(Month!L$63:L$67,Month!L$71:L$79,Month!L$81:L$82)</f>
        <v>1806.52313939661</v>
      </c>
      <c r="L120" s="15" t="n">
        <f aca="false">L23/SUM(L$21:L$25)*SUM(Month!M$63:M$67,Month!M$71:M$79,Month!M$81:M$82)</f>
        <v>0</v>
      </c>
      <c r="M120" s="15" t="n">
        <f aca="false">M23/SUM(M$21:M$25)*SUM(Month!N$63:N$67,Month!N$71:N$79,Month!N$81:N$82)</f>
        <v>15199.5362333379</v>
      </c>
      <c r="N120" s="15" t="n">
        <f aca="false">N23/SUM(N$21:N$25)*SUM(Month!O$63:O$67,Month!O$71:O$79,Month!O$81:O$82)</f>
        <v>2750.2022793853</v>
      </c>
      <c r="O120" s="15" t="n">
        <f aca="false">O23/SUM(O$21:O$25)*SUM(Month!P$63:P$67,Month!P$71:P$79,Month!P$81:P$82)</f>
        <v>102494.112900126</v>
      </c>
      <c r="P120" s="15" t="n">
        <f aca="false">P23/SUM(P$21:P$25)*SUM(Month!Q$63:Q$67,Month!Q$71:Q$79,Month!Q$81:Q$82)</f>
        <v>241367.739544074</v>
      </c>
      <c r="Q120" s="15" t="n">
        <f aca="false">Q23/SUM(Q$21:Q$25)*SUM(Month!R$63:R$67,Month!R$71:R$79,Month!R$81:R$82)</f>
        <v>68221.6935484748</v>
      </c>
      <c r="R120" s="15" t="n">
        <f aca="false">R23/SUM(R$21:R$25)*SUM(Month!S$63:S$67,Month!S$71:S$79,Month!S$81:S$82)</f>
        <v>22486.0165663561</v>
      </c>
      <c r="S120" s="15" t="n">
        <f aca="false">S23/SUM(S$21:S$25)*SUM(Month!T$63:T$67,Month!T$71:T$79,Month!T$81:T$82)</f>
        <v>60291.5339598111</v>
      </c>
      <c r="T120" s="15" t="n">
        <f aca="false">T23/SUM(T$21:T$25)*SUM(Month!U$63:U$67,Month!U$71:U$79,Month!U$81:U$82)</f>
        <v>134640.486956477</v>
      </c>
      <c r="U120" s="15" t="n">
        <f aca="false">U23/SUM(U$21:U$25)*SUM(Month!V$63:V$67,Month!V$71:V$79,Month!V$81:V$82)</f>
        <v>265382.57115025</v>
      </c>
      <c r="V120" s="15" t="n">
        <f aca="false">V23/SUM(V$21:V$25)*SUM(Month!W$63:W$67,Month!W$71:W$79,Month!W$81:W$82)</f>
        <v>245605.53548332</v>
      </c>
      <c r="W120" s="15" t="n">
        <f aca="false">W23/SUM(W$21:W$25)*SUM(Month!X$63:X$67,Month!X$71:X$79,Month!X$81:X$82)</f>
        <v>28956.6229206413</v>
      </c>
      <c r="X120" s="15" t="n">
        <f aca="false">X23/SUM(X$21:X$25)*SUM(Month!Y$63:Y$67,Month!Y$71:Y$79,Month!Y$81:Y$82)</f>
        <v>9836.00515392956</v>
      </c>
      <c r="Y120" s="15" t="n">
        <f aca="false">Y23/SUM(Y$21:Y$25)*SUM(Month!Z$63:Z$67,Month!Z$71:Z$79,Month!Z$81:Z$82)</f>
        <v>3413.92436628127</v>
      </c>
      <c r="Z120" s="15" t="n">
        <f aca="false">Z23/SUM(Z$21:Z$25)*SUM(Month!AA$63:AA$67,Month!AA$71:AA$79,Month!AA$81:AA$82)</f>
        <v>81232.7114662659</v>
      </c>
      <c r="AA120" s="15" t="n">
        <f aca="false">AA23/SUM(AA$21:AA$25)*SUM(Month!AB$63:AB$67,Month!AB$71:AB$79,Month!AB$81:AB$82)</f>
        <v>280700.785602608</v>
      </c>
      <c r="AB120" s="15" t="n">
        <f aca="false">AB23/SUM(AB$21:AB$25)*SUM(Month!AC$63:AC$67,Month!AC$71:AC$79,Month!AC$81:AC$82)</f>
        <v>460212.069964518</v>
      </c>
      <c r="AC120" s="15" t="n">
        <f aca="false">AC23/SUM(AC$21:AC$25)*SUM(Month!AD$63:AD$67,Month!AD$71:AD$79,Month!AD$81:AD$82)</f>
        <v>392681.978742223</v>
      </c>
      <c r="AD120" s="15" t="n">
        <f aca="false">AD23/SUM(AD$21:AD$25)*SUM(Month!AE$63:AE$67,Month!AE$71:AE$79,Month!AE$81:AE$82)</f>
        <v>25549.5725679951</v>
      </c>
      <c r="AE120" s="15" t="n">
        <f aca="false">AE23/SUM(AE$21:AE$25)*SUM(Month!AF$63:AF$67,Month!AF$71:AF$79,Month!AF$81:AF$82)</f>
        <v>135306.905800992</v>
      </c>
      <c r="AF120" s="15" t="n">
        <f aca="false">AF23/SUM(AF$21:AF$25)*SUM(Month!AG$63:AG$67,Month!AG$71:AG$79,Month!AG$81:AG$82)</f>
        <v>238977.408101045</v>
      </c>
      <c r="AG120" s="15" t="n">
        <f aca="false">AG23/SUM(AG$21:AG$25)*SUM(Month!AH$63:AH$67,Month!AH$71:AH$79,Month!AH$81:AH$82)</f>
        <v>386735.386010187</v>
      </c>
      <c r="AH120" s="15" t="n">
        <f aca="false">AH23/SUM(AH$21:AH$25)*SUM(Month!AI$63:AI$67,Month!AI$71:AI$79,Month!AI$81:AI$82)</f>
        <v>511498.691364891</v>
      </c>
      <c r="AI120" s="15" t="n">
        <f aca="false">AI23/SUM(AI$21:AI$25)*SUM(Month!AJ$63:AJ$67,Month!AJ$71:AJ$79,Month!AJ$81:AJ$82)</f>
        <v>81831.0552843739</v>
      </c>
      <c r="AJ120" s="15" t="n">
        <f aca="false">AJ23/SUM(AJ$21:AJ$25)*SUM(Month!AK$63:AK$67,Month!AK$71:AK$79,Month!AK$81:AK$82)</f>
        <v>30457.064243036</v>
      </c>
      <c r="AK120" s="15" t="n">
        <f aca="false">AK23/SUM(AK$21:AK$25)*SUM(Month!AL$63:AL$67,Month!AL$71:AL$79,Month!AL$81:AL$82)</f>
        <v>26310.8294571469</v>
      </c>
    </row>
    <row r="121" customFormat="false" ht="13.8" hidden="false" customHeight="false" outlineLevel="0" collapsed="false">
      <c r="A121" s="11" t="s">
        <v>149</v>
      </c>
      <c r="B121" s="15" t="n">
        <f aca="false">B24/SUM(B$21:B$25)*SUM(Month!C$63:C$67,Month!C$71:C$79,Month!C$81:C$82)</f>
        <v>0</v>
      </c>
      <c r="C121" s="15" t="n">
        <f aca="false">C24/SUM(C$21:C$25)*SUM(Month!D$63:D$67,Month!D$71:D$79,Month!D$81:D$82)</f>
        <v>0</v>
      </c>
      <c r="D121" s="15" t="n">
        <f aca="false">D24/SUM(D$21:D$25)*SUM(Month!E$63:E$67,Month!E$71:E$79,Month!E$81:E$82)</f>
        <v>0</v>
      </c>
      <c r="E121" s="15" t="n">
        <f aca="false">E24/SUM(E$21:E$25)*SUM(Month!F$63:F$67,Month!F$71:F$79,Month!F$81:F$82)</f>
        <v>0</v>
      </c>
      <c r="F121" s="15" t="n">
        <f aca="false">F24/SUM(F$21:F$25)*SUM(Month!G$63:G$67,Month!G$71:G$79,Month!G$81:G$82)</f>
        <v>0</v>
      </c>
      <c r="G121" s="15" t="n">
        <f aca="false">G24/SUM(G$21:G$25)*SUM(Month!H$63:H$67,Month!H$71:H$79,Month!H$81:H$82)</f>
        <v>0</v>
      </c>
      <c r="H121" s="15" t="n">
        <f aca="false">H24/SUM(H$21:H$25)*SUM(Month!I$63:I$67,Month!I$71:I$79,Month!I$81:I$82)</f>
        <v>0</v>
      </c>
      <c r="I121" s="15" t="n">
        <f aca="false">I24/SUM(I$21:I$25)*SUM(Month!J$63:J$67,Month!J$71:J$79,Month!J$81:J$82)</f>
        <v>0</v>
      </c>
      <c r="J121" s="15" t="n">
        <f aca="false">J24/SUM(J$21:J$25)*SUM(Month!K$63:K$67,Month!K$71:K$79,Month!K$81:K$82)</f>
        <v>0</v>
      </c>
      <c r="K121" s="15" t="n">
        <f aca="false">K24/SUM(K$21:K$25)*SUM(Month!L$63:L$67,Month!L$71:L$79,Month!L$81:L$82)</f>
        <v>0</v>
      </c>
      <c r="L121" s="15" t="n">
        <f aca="false">L24/SUM(L$21:L$25)*SUM(Month!M$63:M$67,Month!M$71:M$79,Month!M$81:M$82)</f>
        <v>0</v>
      </c>
      <c r="M121" s="15" t="n">
        <f aca="false">M24/SUM(M$21:M$25)*SUM(Month!N$63:N$67,Month!N$71:N$79,Month!N$81:N$82)</f>
        <v>0</v>
      </c>
      <c r="N121" s="15" t="n">
        <f aca="false">N24/SUM(N$21:N$25)*SUM(Month!O$63:O$67,Month!O$71:O$79,Month!O$81:O$82)</f>
        <v>0</v>
      </c>
      <c r="O121" s="15" t="n">
        <f aca="false">O24/SUM(O$21:O$25)*SUM(Month!P$63:P$67,Month!P$71:P$79,Month!P$81:P$82)</f>
        <v>0</v>
      </c>
      <c r="P121" s="15" t="n">
        <f aca="false">P24/SUM(P$21:P$25)*SUM(Month!Q$63:Q$67,Month!Q$71:Q$79,Month!Q$81:Q$82)</f>
        <v>0</v>
      </c>
      <c r="Q121" s="15" t="n">
        <f aca="false">Q24/SUM(Q$21:Q$25)*SUM(Month!R$63:R$67,Month!R$71:R$79,Month!R$81:R$82)</f>
        <v>0</v>
      </c>
      <c r="R121" s="15" t="n">
        <f aca="false">R24/SUM(R$21:R$25)*SUM(Month!S$63:S$67,Month!S$71:S$79,Month!S$81:S$82)</f>
        <v>0</v>
      </c>
      <c r="S121" s="15" t="n">
        <f aca="false">S24/SUM(S$21:S$25)*SUM(Month!T$63:T$67,Month!T$71:T$79,Month!T$81:T$82)</f>
        <v>0</v>
      </c>
      <c r="T121" s="15" t="n">
        <f aca="false">T24/SUM(T$21:T$25)*SUM(Month!U$63:U$67,Month!U$71:U$79,Month!U$81:U$82)</f>
        <v>0</v>
      </c>
      <c r="U121" s="15" t="n">
        <f aca="false">U24/SUM(U$21:U$25)*SUM(Month!V$63:V$67,Month!V$71:V$79,Month!V$81:V$82)</f>
        <v>52910.4036456581</v>
      </c>
      <c r="V121" s="15" t="n">
        <f aca="false">V24/SUM(V$21:V$25)*SUM(Month!W$63:W$67,Month!W$71:W$79,Month!W$81:W$82)</f>
        <v>92246.9438551516</v>
      </c>
      <c r="W121" s="15" t="n">
        <f aca="false">W24/SUM(W$21:W$25)*SUM(Month!X$63:X$67,Month!X$71:X$79,Month!X$81:X$82)</f>
        <v>15886.3906278984</v>
      </c>
      <c r="X121" s="15" t="n">
        <f aca="false">X24/SUM(X$21:X$25)*SUM(Month!Y$63:Y$67,Month!Y$71:Y$79,Month!Y$81:Y$82)</f>
        <v>6582.32671414612</v>
      </c>
      <c r="Y121" s="15" t="n">
        <f aca="false">Y24/SUM(Y$21:Y$25)*SUM(Month!Z$63:Z$67,Month!Z$71:Z$79,Month!Z$81:Z$82)</f>
        <v>2879.53502634372</v>
      </c>
      <c r="Z121" s="15" t="n">
        <f aca="false">Z24/SUM(Z$21:Z$25)*SUM(Month!AA$63:AA$67,Month!AA$71:AA$79,Month!AA$81:AA$82)</f>
        <v>2485.46740643686</v>
      </c>
      <c r="AA121" s="15" t="n">
        <f aca="false">AA24/SUM(AA$21:AA$25)*SUM(Month!AB$63:AB$67,Month!AB$71:AB$79,Month!AB$81:AB$82)</f>
        <v>0</v>
      </c>
      <c r="AB121" s="15" t="n">
        <f aca="false">AB24/SUM(AB$21:AB$25)*SUM(Month!AC$63:AC$67,Month!AC$71:AC$79,Month!AC$81:AC$82)</f>
        <v>20957.3947132429</v>
      </c>
      <c r="AC121" s="15" t="n">
        <f aca="false">AC24/SUM(AC$21:AC$25)*SUM(Month!AD$63:AD$67,Month!AD$71:AD$79,Month!AD$81:AD$82)</f>
        <v>8498.6251970585</v>
      </c>
      <c r="AD121" s="15" t="n">
        <f aca="false">AD24/SUM(AD$21:AD$25)*SUM(Month!AE$63:AE$67,Month!AE$71:AE$79,Month!AE$81:AE$82)</f>
        <v>3176.87410335967</v>
      </c>
      <c r="AE121" s="15" t="n">
        <f aca="false">AE24/SUM(AE$21:AE$25)*SUM(Month!AF$63:AF$67,Month!AF$71:AF$79,Month!AF$81:AF$82)</f>
        <v>8830.49898285861</v>
      </c>
      <c r="AF121" s="15" t="n">
        <f aca="false">AF24/SUM(AF$21:AF$25)*SUM(Month!AG$63:AG$67,Month!AG$71:AG$79,Month!AG$81:AG$82)</f>
        <v>5685.98352811225</v>
      </c>
      <c r="AG121" s="15" t="n">
        <f aca="false">AG24/SUM(AG$21:AG$25)*SUM(Month!AH$63:AH$67,Month!AH$71:AH$79,Month!AH$81:AH$82)</f>
        <v>9795.55531302778</v>
      </c>
      <c r="AH121" s="15" t="n">
        <f aca="false">AH24/SUM(AH$21:AH$25)*SUM(Month!AI$63:AI$67,Month!AI$71:AI$79,Month!AI$81:AI$82)</f>
        <v>15841.2654030734</v>
      </c>
      <c r="AI121" s="15" t="n">
        <f aca="false">AI24/SUM(AI$21:AI$25)*SUM(Month!AJ$63:AJ$67,Month!AJ$71:AJ$79,Month!AJ$81:AJ$82)</f>
        <v>12051.0540331784</v>
      </c>
      <c r="AJ121" s="15" t="n">
        <f aca="false">AJ24/SUM(AJ$21:AJ$25)*SUM(Month!AK$63:AK$67,Month!AK$71:AK$79,Month!AK$81:AK$82)</f>
        <v>15530.097176726</v>
      </c>
      <c r="AK121" s="15" t="n">
        <f aca="false">AK24/SUM(AK$21:AK$25)*SUM(Month!AL$63:AL$67,Month!AL$71:AL$79,Month!AL$81:AL$82)</f>
        <v>11110.8588693184</v>
      </c>
    </row>
    <row r="122" customFormat="false" ht="13.8" hidden="false" customHeight="false" outlineLevel="0" collapsed="false">
      <c r="A122" s="11" t="s">
        <v>150</v>
      </c>
      <c r="B122" s="15" t="n">
        <f aca="false">B25/SUM(B$21:B$25)*SUM(Month!C$63:C$67,Month!C$71:C$79,Month!C$81:C$82)</f>
        <v>0</v>
      </c>
      <c r="C122" s="15" t="n">
        <f aca="false">C25/SUM(C$21:C$25)*SUM(Month!D$63:D$67,Month!D$71:D$79,Month!D$81:D$82)</f>
        <v>0</v>
      </c>
      <c r="D122" s="15" t="n">
        <f aca="false">D25/SUM(D$21:D$25)*SUM(Month!E$63:E$67,Month!E$71:E$79,Month!E$81:E$82)</f>
        <v>0</v>
      </c>
      <c r="E122" s="15" t="n">
        <f aca="false">E25/SUM(E$21:E$25)*SUM(Month!F$63:F$67,Month!F$71:F$79,Month!F$81:F$82)</f>
        <v>0</v>
      </c>
      <c r="F122" s="15" t="n">
        <f aca="false">F25/SUM(F$21:F$25)*SUM(Month!G$63:G$67,Month!G$71:G$79,Month!G$81:G$82)</f>
        <v>0</v>
      </c>
      <c r="G122" s="15" t="n">
        <f aca="false">G25/SUM(G$21:G$25)*SUM(Month!H$63:H$67,Month!H$71:H$79,Month!H$81:H$82)</f>
        <v>0</v>
      </c>
      <c r="H122" s="15" t="n">
        <f aca="false">H25/SUM(H$21:H$25)*SUM(Month!I$63:I$67,Month!I$71:I$79,Month!I$81:I$82)</f>
        <v>0</v>
      </c>
      <c r="I122" s="15" t="n">
        <f aca="false">I25/SUM(I$21:I$25)*SUM(Month!J$63:J$67,Month!J$71:J$79,Month!J$81:J$82)</f>
        <v>0</v>
      </c>
      <c r="J122" s="15" t="n">
        <f aca="false">J25/SUM(J$21:J$25)*SUM(Month!K$63:K$67,Month!K$71:K$79,Month!K$81:K$82)</f>
        <v>0</v>
      </c>
      <c r="K122" s="15" t="n">
        <f aca="false">K25/SUM(K$21:K$25)*SUM(Month!L$63:L$67,Month!L$71:L$79,Month!L$81:L$82)</f>
        <v>0</v>
      </c>
      <c r="L122" s="15" t="n">
        <f aca="false">L25/SUM(L$21:L$25)*SUM(Month!M$63:M$67,Month!M$71:M$79,Month!M$81:M$82)</f>
        <v>0</v>
      </c>
      <c r="M122" s="15" t="n">
        <f aca="false">M25/SUM(M$21:M$25)*SUM(Month!N$63:N$67,Month!N$71:N$79,Month!N$81:N$82)</f>
        <v>0</v>
      </c>
      <c r="N122" s="15" t="n">
        <f aca="false">N25/SUM(N$21:N$25)*SUM(Month!O$63:O$67,Month!O$71:O$79,Month!O$81:O$82)</f>
        <v>0</v>
      </c>
      <c r="O122" s="15" t="n">
        <f aca="false">O25/SUM(O$21:O$25)*SUM(Month!P$63:P$67,Month!P$71:P$79,Month!P$81:P$82)</f>
        <v>0</v>
      </c>
      <c r="P122" s="15" t="n">
        <f aca="false">P25/SUM(P$21:P$25)*SUM(Month!Q$63:Q$67,Month!Q$71:Q$79,Month!Q$81:Q$82)</f>
        <v>0</v>
      </c>
      <c r="Q122" s="15" t="n">
        <f aca="false">Q25/SUM(Q$21:Q$25)*SUM(Month!R$63:R$67,Month!R$71:R$79,Month!R$81:R$82)</f>
        <v>0</v>
      </c>
      <c r="R122" s="15" t="n">
        <f aca="false">R25/SUM(R$21:R$25)*SUM(Month!S$63:S$67,Month!S$71:S$79,Month!S$81:S$82)</f>
        <v>0</v>
      </c>
      <c r="S122" s="15" t="n">
        <f aca="false">S25/SUM(S$21:S$25)*SUM(Month!T$63:T$67,Month!T$71:T$79,Month!T$81:T$82)</f>
        <v>0</v>
      </c>
      <c r="T122" s="15" t="n">
        <f aca="false">T25/SUM(T$21:T$25)*SUM(Month!U$63:U$67,Month!U$71:U$79,Month!U$81:U$82)</f>
        <v>0</v>
      </c>
      <c r="U122" s="15" t="n">
        <f aca="false">U25/SUM(U$21:U$25)*SUM(Month!V$63:V$67,Month!V$71:V$79,Month!V$81:V$82)</f>
        <v>0</v>
      </c>
      <c r="V122" s="15" t="n">
        <f aca="false">V25/SUM(V$21:V$25)*SUM(Month!W$63:W$67,Month!W$71:W$79,Month!W$81:W$82)</f>
        <v>0</v>
      </c>
      <c r="W122" s="15" t="n">
        <f aca="false">W25/SUM(W$21:W$25)*SUM(Month!X$63:X$67,Month!X$71:X$79,Month!X$81:X$82)</f>
        <v>0</v>
      </c>
      <c r="X122" s="15" t="n">
        <f aca="false">X25/SUM(X$21:X$25)*SUM(Month!Y$63:Y$67,Month!Y$71:Y$79,Month!Y$81:Y$82)</f>
        <v>0</v>
      </c>
      <c r="Y122" s="15" t="n">
        <f aca="false">Y25/SUM(Y$21:Y$25)*SUM(Month!Z$63:Z$67,Month!Z$71:Z$79,Month!Z$81:Z$82)</f>
        <v>0</v>
      </c>
      <c r="Z122" s="15" t="n">
        <f aca="false">Z25/SUM(Z$21:Z$25)*SUM(Month!AA$63:AA$67,Month!AA$71:AA$79,Month!AA$81:AA$82)</f>
        <v>0</v>
      </c>
      <c r="AA122" s="15" t="n">
        <f aca="false">AA25/SUM(AA$21:AA$25)*SUM(Month!AB$63:AB$67,Month!AB$71:AB$79,Month!AB$81:AB$82)</f>
        <v>0</v>
      </c>
      <c r="AB122" s="15" t="n">
        <f aca="false">AB25/SUM(AB$21:AB$25)*SUM(Month!AC$63:AC$67,Month!AC$71:AC$79,Month!AC$81:AC$82)</f>
        <v>0</v>
      </c>
      <c r="AC122" s="15" t="n">
        <f aca="false">AC25/SUM(AC$21:AC$25)*SUM(Month!AD$63:AD$67,Month!AD$71:AD$79,Month!AD$81:AD$82)</f>
        <v>0</v>
      </c>
      <c r="AD122" s="15" t="n">
        <f aca="false">AD25/SUM(AD$21:AD$25)*SUM(Month!AE$63:AE$67,Month!AE$71:AE$79,Month!AE$81:AE$82)</f>
        <v>0</v>
      </c>
      <c r="AE122" s="15" t="n">
        <f aca="false">AE25/SUM(AE$21:AE$25)*SUM(Month!AF$63:AF$67,Month!AF$71:AF$79,Month!AF$81:AF$82)</f>
        <v>0</v>
      </c>
      <c r="AF122" s="15" t="n">
        <f aca="false">AF25/SUM(AF$21:AF$25)*SUM(Month!AG$63:AG$67,Month!AG$71:AG$79,Month!AG$81:AG$82)</f>
        <v>0</v>
      </c>
      <c r="AG122" s="15" t="n">
        <f aca="false">AG25/SUM(AG$21:AG$25)*SUM(Month!AH$63:AH$67,Month!AH$71:AH$79,Month!AH$81:AH$82)</f>
        <v>0</v>
      </c>
      <c r="AH122" s="15" t="n">
        <f aca="false">AH25/SUM(AH$21:AH$25)*SUM(Month!AI$63:AI$67,Month!AI$71:AI$79,Month!AI$81:AI$82)</f>
        <v>0</v>
      </c>
      <c r="AI122" s="15" t="n">
        <f aca="false">AI25/SUM(AI$21:AI$25)*SUM(Month!AJ$63:AJ$67,Month!AJ$71:AJ$79,Month!AJ$81:AJ$82)</f>
        <v>0</v>
      </c>
      <c r="AJ122" s="15" t="n">
        <f aca="false">AJ25/SUM(AJ$21:AJ$25)*SUM(Month!AK$63:AK$67,Month!AK$71:AK$79,Month!AK$81:AK$82)</f>
        <v>0</v>
      </c>
      <c r="AK122" s="15" t="n">
        <f aca="false">AK25/SUM(AK$21:AK$25)*SUM(Month!AL$63:AL$67,Month!AL$71:AL$79,Month!AL$81:AL$82)</f>
        <v>0</v>
      </c>
    </row>
    <row r="123" customFormat="false" ht="13.8" hidden="false" customHeight="false" outlineLevel="0" collapsed="false">
      <c r="A123" s="11" t="s">
        <v>151</v>
      </c>
      <c r="B123" s="15" t="n">
        <f aca="false">SUM(B118:B122)</f>
        <v>173895.69</v>
      </c>
      <c r="C123" s="15" t="n">
        <f aca="false">SUM(C118:C122)</f>
        <v>269227.73</v>
      </c>
      <c r="D123" s="15" t="n">
        <f aca="false">SUM(D118:D122)</f>
        <v>186721.12</v>
      </c>
      <c r="E123" s="15" t="n">
        <f aca="false">SUM(E118:E122)</f>
        <v>211776.79</v>
      </c>
      <c r="F123" s="15" t="n">
        <f aca="false">SUM(F118:F122)</f>
        <v>179234.91</v>
      </c>
      <c r="G123" s="15" t="n">
        <f aca="false">SUM(G118:G122)</f>
        <v>202282.92</v>
      </c>
      <c r="H123" s="15" t="n">
        <f aca="false">SUM(H118:H122)</f>
        <v>230633</v>
      </c>
      <c r="I123" s="15" t="n">
        <f aca="false">SUM(I118:I122)</f>
        <v>221050.56</v>
      </c>
      <c r="J123" s="15" t="n">
        <f aca="false">SUM(J118:J122)</f>
        <v>254244.56</v>
      </c>
      <c r="K123" s="15" t="n">
        <f aca="false">SUM(K118:K122)</f>
        <v>331050.15</v>
      </c>
      <c r="L123" s="15" t="n">
        <f aca="false">SUM(L118:L122)</f>
        <v>264154.62</v>
      </c>
      <c r="M123" s="15" t="n">
        <f aca="false">SUM(M118:M122)</f>
        <v>1279262.09</v>
      </c>
      <c r="N123" s="15" t="n">
        <f aca="false">SUM(N118:N122)</f>
        <v>292593.76</v>
      </c>
      <c r="O123" s="15" t="n">
        <f aca="false">SUM(O118:O122)</f>
        <v>286970.26</v>
      </c>
      <c r="P123" s="15" t="n">
        <f aca="false">SUM(P118:P122)</f>
        <v>379344.44</v>
      </c>
      <c r="Q123" s="15" t="n">
        <f aca="false">SUM(Q118:Q122)</f>
        <v>287528.1</v>
      </c>
      <c r="R123" s="15" t="n">
        <f aca="false">SUM(R118:R122)</f>
        <v>250524.3</v>
      </c>
      <c r="S123" s="15" t="n">
        <f aca="false">SUM(S118:S122)</f>
        <v>274440.49</v>
      </c>
      <c r="T123" s="15" t="n">
        <f aca="false">SUM(T118:T122)</f>
        <v>321818.01</v>
      </c>
      <c r="U123" s="15" t="n">
        <f aca="false">SUM(U118:U122)</f>
        <v>396059.03</v>
      </c>
      <c r="V123" s="15" t="n">
        <f aca="false">SUM(V118:V122)</f>
        <v>380261.71</v>
      </c>
      <c r="W123" s="15" t="n">
        <f aca="false">SUM(W118:W122)</f>
        <v>377211.61</v>
      </c>
      <c r="X123" s="15" t="n">
        <f aca="false">SUM(X118:X122)</f>
        <v>409399.64</v>
      </c>
      <c r="Y123" s="15" t="n">
        <f aca="false">SUM(Y118:Y122)</f>
        <v>489682.85</v>
      </c>
      <c r="Z123" s="15" t="n">
        <f aca="false">SUM(Z118:Z122)</f>
        <v>815824.22</v>
      </c>
      <c r="AA123" s="15" t="n">
        <f aca="false">SUM(AA118:AA122)</f>
        <v>596755.47</v>
      </c>
      <c r="AB123" s="15" t="n">
        <f aca="false">SUM(AB118:AB122)</f>
        <v>620427.26</v>
      </c>
      <c r="AC123" s="15" t="n">
        <f aca="false">SUM(AC118:AC122)</f>
        <v>594796.54</v>
      </c>
      <c r="AD123" s="15" t="n">
        <f aca="false">SUM(AD118:AD122)</f>
        <v>75009.02</v>
      </c>
      <c r="AE123" s="15" t="n">
        <f aca="false">SUM(AE118:AE122)</f>
        <v>523922.85</v>
      </c>
      <c r="AF123" s="15" t="n">
        <f aca="false">SUM(AF118:AF122)</f>
        <v>630306.78</v>
      </c>
      <c r="AG123" s="15" t="n">
        <f aca="false">SUM(AG118:AG122)</f>
        <v>617636.35</v>
      </c>
      <c r="AH123" s="15" t="n">
        <f aca="false">SUM(AH118:AH122)</f>
        <v>585628.1</v>
      </c>
      <c r="AI123" s="15" t="n">
        <f aca="false">SUM(AI118:AI122)</f>
        <v>683575.22</v>
      </c>
      <c r="AJ123" s="15" t="n">
        <f aca="false">SUM(AJ118:AJ122)</f>
        <v>742199.82</v>
      </c>
      <c r="AK123" s="15" t="n">
        <f aca="false">SUM(AK118:AK122)</f>
        <v>372832.55</v>
      </c>
    </row>
    <row r="124" customFormat="false" ht="13.8" hidden="false" customHeight="false" outlineLevel="0" collapsed="false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customFormat="false" ht="13.8" hidden="false" customHeight="false" outlineLevel="0" collapsed="false">
      <c r="A125" s="11" t="s">
        <v>152</v>
      </c>
      <c r="B125" s="15" t="n">
        <f aca="false">B110-B118</f>
        <v>2138298.09</v>
      </c>
      <c r="C125" s="15" t="n">
        <f aca="false">C110-C118</f>
        <v>479807.191141119</v>
      </c>
      <c r="D125" s="15" t="n">
        <f aca="false">D110-D118</f>
        <v>-22126.5831171334</v>
      </c>
      <c r="E125" s="15" t="n">
        <f aca="false">E110-E118</f>
        <v>-68851.2676094918</v>
      </c>
      <c r="F125" s="15" t="n">
        <f aca="false">F110-F118</f>
        <v>1302306.69752953</v>
      </c>
      <c r="G125" s="15" t="n">
        <f aca="false">G110-G118</f>
        <v>1381535.49447595</v>
      </c>
      <c r="H125" s="15" t="n">
        <f aca="false">H110-H118</f>
        <v>580944.989344914</v>
      </c>
      <c r="I125" s="15" t="n">
        <f aca="false">I110-I118</f>
        <v>-113979.413364212</v>
      </c>
      <c r="J125" s="15" t="n">
        <f aca="false">J110-J118</f>
        <v>-247791.263614427</v>
      </c>
      <c r="K125" s="15" t="n">
        <f aca="false">K110-K118</f>
        <v>2161096.00814683</v>
      </c>
      <c r="L125" s="15" t="n">
        <f aca="false">L110-L118</f>
        <v>2704294.59</v>
      </c>
      <c r="M125" s="15" t="n">
        <f aca="false">M110-M118</f>
        <v>2430303.92345939</v>
      </c>
      <c r="N125" s="15" t="n">
        <f aca="false">N110-N118</f>
        <v>1780628.50972754</v>
      </c>
      <c r="O125" s="15" t="n">
        <f aca="false">O110-O118</f>
        <v>198106.353204917</v>
      </c>
      <c r="P125" s="15" t="n">
        <f aca="false">P110-P118</f>
        <v>254353.616862453</v>
      </c>
      <c r="Q125" s="15" t="n">
        <f aca="false">Q110-Q118</f>
        <v>841871.994327189</v>
      </c>
      <c r="R125" s="15" t="n">
        <f aca="false">R110-R118</f>
        <v>1967709.31530009</v>
      </c>
      <c r="S125" s="15" t="n">
        <f aca="false">S110-S118</f>
        <v>785751.61119808</v>
      </c>
      <c r="T125" s="15" t="n">
        <f aca="false">T110-T118</f>
        <v>-177995.963461549</v>
      </c>
      <c r="U125" s="15" t="n">
        <f aca="false">U110-U118</f>
        <v>-240339.972556694</v>
      </c>
      <c r="V125" s="15" t="n">
        <f aca="false">V110-V118</f>
        <v>-184338.804185581</v>
      </c>
      <c r="W125" s="15" t="n">
        <f aca="false">W110-W118</f>
        <v>543198.42851797</v>
      </c>
      <c r="X125" s="15" t="n">
        <f aca="false">X110-X118</f>
        <v>1947608.04249451</v>
      </c>
      <c r="Y125" s="15" t="n">
        <f aca="false">Y110-Y118</f>
        <v>2498868.42159697</v>
      </c>
      <c r="Z125" s="15" t="n">
        <f aca="false">Z110-Z118</f>
        <v>2890836.71619849</v>
      </c>
      <c r="AA125" s="15" t="n">
        <f aca="false">AA110-AA118</f>
        <v>177944.885042564</v>
      </c>
      <c r="AB125" s="15" t="n">
        <f aca="false">AB110-AB118</f>
        <v>-386928.760004259</v>
      </c>
      <c r="AC125" s="15" t="n">
        <f aca="false">AC110-AC118</f>
        <v>-151208.645883148</v>
      </c>
      <c r="AD125" s="15" t="n">
        <f aca="false">AD110-AD118</f>
        <v>1142357.55357315</v>
      </c>
      <c r="AE125" s="15" t="n">
        <f aca="false">AE110-AE118</f>
        <v>991378.828650688</v>
      </c>
      <c r="AF125" s="15" t="n">
        <f aca="false">AF110-AF118</f>
        <v>381428.438245563</v>
      </c>
      <c r="AG125" s="15" t="n">
        <f aca="false">AG110-AG118</f>
        <v>-361121.195296007</v>
      </c>
      <c r="AH125" s="15" t="n">
        <f aca="false">AH110-AH118</f>
        <v>-365967.432376476</v>
      </c>
      <c r="AI125" s="15" t="n">
        <f aca="false">AI110-AI118</f>
        <v>1991362.44974555</v>
      </c>
      <c r="AJ125" s="15" t="n">
        <f aca="false">AJ110-AJ118</f>
        <v>4035381.94833149</v>
      </c>
      <c r="AK125" s="15" t="n">
        <f aca="false">AK110-AK118</f>
        <v>2729458.11029263</v>
      </c>
    </row>
    <row r="126" customFormat="false" ht="13.8" hidden="false" customHeight="false" outlineLevel="0" collapsed="false">
      <c r="A126" s="11" t="s">
        <v>153</v>
      </c>
      <c r="B126" s="15" t="n">
        <f aca="false">B111-B119</f>
        <v>0</v>
      </c>
      <c r="C126" s="15" t="n">
        <f aca="false">C111-C119</f>
        <v>0</v>
      </c>
      <c r="D126" s="15" t="n">
        <f aca="false">D111-D119</f>
        <v>0</v>
      </c>
      <c r="E126" s="15" t="n">
        <f aca="false">E111-E119</f>
        <v>0</v>
      </c>
      <c r="F126" s="15" t="n">
        <f aca="false">F111-F119</f>
        <v>0</v>
      </c>
      <c r="G126" s="15" t="n">
        <f aca="false">G111-G119</f>
        <v>0</v>
      </c>
      <c r="H126" s="15" t="n">
        <f aca="false">H111-H119</f>
        <v>0</v>
      </c>
      <c r="I126" s="15" t="n">
        <f aca="false">I111-I119</f>
        <v>0</v>
      </c>
      <c r="J126" s="15" t="n">
        <f aca="false">J111-J119</f>
        <v>0</v>
      </c>
      <c r="K126" s="15" t="n">
        <f aca="false">K111-K119</f>
        <v>0</v>
      </c>
      <c r="L126" s="15" t="n">
        <f aca="false">L111-L119</f>
        <v>0</v>
      </c>
      <c r="M126" s="15" t="n">
        <f aca="false">M111-M119</f>
        <v>0</v>
      </c>
      <c r="N126" s="15" t="n">
        <f aca="false">N111-N119</f>
        <v>0</v>
      </c>
      <c r="O126" s="15" t="n">
        <f aca="false">O111-O119</f>
        <v>0</v>
      </c>
      <c r="P126" s="15" t="n">
        <f aca="false">P111-P119</f>
        <v>0</v>
      </c>
      <c r="Q126" s="15" t="n">
        <f aca="false">Q111-Q119</f>
        <v>0</v>
      </c>
      <c r="R126" s="15" t="n">
        <f aca="false">R111-R119</f>
        <v>0</v>
      </c>
      <c r="S126" s="15" t="n">
        <f aca="false">S111-S119</f>
        <v>0</v>
      </c>
      <c r="T126" s="15" t="n">
        <f aca="false">T111-T119</f>
        <v>0</v>
      </c>
      <c r="U126" s="15" t="n">
        <f aca="false">U111-U119</f>
        <v>0</v>
      </c>
      <c r="V126" s="15" t="n">
        <f aca="false">V111-V119</f>
        <v>0</v>
      </c>
      <c r="W126" s="15" t="n">
        <f aca="false">W111-W119</f>
        <v>0</v>
      </c>
      <c r="X126" s="15" t="n">
        <f aca="false">X111-X119</f>
        <v>0</v>
      </c>
      <c r="Y126" s="15" t="n">
        <f aca="false">Y111-Y119</f>
        <v>0</v>
      </c>
      <c r="Z126" s="15" t="n">
        <f aca="false">Z111-Z119</f>
        <v>0</v>
      </c>
      <c r="AA126" s="15" t="n">
        <f aca="false">AA111-AA119</f>
        <v>0</v>
      </c>
      <c r="AB126" s="15" t="n">
        <f aca="false">AB111-AB119</f>
        <v>0</v>
      </c>
      <c r="AC126" s="15" t="n">
        <f aca="false">AC111-AC119</f>
        <v>0</v>
      </c>
      <c r="AD126" s="15" t="n">
        <f aca="false">AD111-AD119</f>
        <v>0</v>
      </c>
      <c r="AE126" s="15" t="n">
        <f aca="false">AE111-AE119</f>
        <v>0</v>
      </c>
      <c r="AF126" s="15" t="n">
        <f aca="false">AF111-AF119</f>
        <v>0</v>
      </c>
      <c r="AG126" s="15" t="n">
        <f aca="false">AG111-AG119</f>
        <v>0</v>
      </c>
      <c r="AH126" s="15" t="n">
        <f aca="false">AH111-AH119</f>
        <v>0</v>
      </c>
      <c r="AI126" s="15" t="n">
        <f aca="false">AI111-AI119</f>
        <v>0</v>
      </c>
      <c r="AJ126" s="15" t="n">
        <f aca="false">AJ111-AJ119</f>
        <v>0</v>
      </c>
      <c r="AK126" s="15" t="n">
        <f aca="false">AK111-AK119</f>
        <v>0</v>
      </c>
    </row>
    <row r="127" customFormat="false" ht="13.8" hidden="false" customHeight="false" outlineLevel="0" collapsed="false">
      <c r="A127" s="11" t="s">
        <v>154</v>
      </c>
      <c r="B127" s="15" t="n">
        <f aca="false">B112-B120</f>
        <v>0</v>
      </c>
      <c r="C127" s="15" t="n">
        <f aca="false">C112-C120</f>
        <v>15924.3088588815</v>
      </c>
      <c r="D127" s="15" t="n">
        <f aca="false">D112-D120</f>
        <v>622483.173117133</v>
      </c>
      <c r="E127" s="15" t="n">
        <f aca="false">E112-E120</f>
        <v>84721.1576094918</v>
      </c>
      <c r="F127" s="15" t="n">
        <f aca="false">F112-F120</f>
        <v>342807.272470471</v>
      </c>
      <c r="G127" s="15" t="n">
        <f aca="false">G112-G120</f>
        <v>-11397.0944759512</v>
      </c>
      <c r="H127" s="15" t="n">
        <f aca="false">H112-H120</f>
        <v>-46604.4293449144</v>
      </c>
      <c r="I127" s="15" t="n">
        <f aca="false">I112-I120</f>
        <v>-1602.85663578831</v>
      </c>
      <c r="J127" s="15" t="n">
        <f aca="false">J112-J120</f>
        <v>-15326.8863855734</v>
      </c>
      <c r="K127" s="15" t="n">
        <f aca="false">K112-K120</f>
        <v>7637.09185317309</v>
      </c>
      <c r="L127" s="15" t="n">
        <f aca="false">L112-L120</f>
        <v>0</v>
      </c>
      <c r="M127" s="15" t="n">
        <f aca="false">M112-M120</f>
        <v>-2445.82345938745</v>
      </c>
      <c r="N127" s="15" t="n">
        <f aca="false">N112-N120</f>
        <v>15149.8302724567</v>
      </c>
      <c r="O127" s="15" t="n">
        <f aca="false">O112-O120</f>
        <v>99897.7167950824</v>
      </c>
      <c r="P127" s="15" t="n">
        <f aca="false">P112-P120</f>
        <v>255333.673137547</v>
      </c>
      <c r="Q127" s="15" t="n">
        <f aca="false">Q112-Q120</f>
        <v>259698.835672812</v>
      </c>
      <c r="R127" s="15" t="n">
        <f aca="false">R112-R120</f>
        <v>29183.3446999065</v>
      </c>
      <c r="S127" s="15" t="n">
        <f aca="false">S112-S120</f>
        <v>81312.81880192</v>
      </c>
      <c r="T127" s="15" t="n">
        <f aca="false">T112-T120</f>
        <v>58550.7434615492</v>
      </c>
      <c r="U127" s="15" t="n">
        <f aca="false">U112-U120</f>
        <v>-18985.086182141</v>
      </c>
      <c r="V127" s="15" t="n">
        <f aca="false">V112-V120</f>
        <v>-218607.804741274</v>
      </c>
      <c r="W127" s="15" t="n">
        <f aca="false">W112-W120</f>
        <v>-55380.0163007023</v>
      </c>
      <c r="X127" s="15" t="n">
        <f aca="false">X112-X120</f>
        <v>-160853.136113111</v>
      </c>
      <c r="Y127" s="15" t="n">
        <f aca="false">Y112-Y120</f>
        <v>-200822.703190708</v>
      </c>
      <c r="Z127" s="15" t="n">
        <f aca="false">Z112-Z120</f>
        <v>-72334.3218128818</v>
      </c>
      <c r="AA127" s="15" t="n">
        <f aca="false">AA112-AA120</f>
        <v>55728.3849574366</v>
      </c>
      <c r="AB127" s="15" t="n">
        <f aca="false">AB112-AB120</f>
        <v>100182.840359653</v>
      </c>
      <c r="AC127" s="15" t="n">
        <f aca="false">AC112-AC120</f>
        <v>228348.482646381</v>
      </c>
      <c r="AD127" s="15" t="n">
        <f aca="false">AD112-AD120</f>
        <v>480271.129047389</v>
      </c>
      <c r="AE127" s="15" t="n">
        <f aca="false">AE112-AE120</f>
        <v>-220863.294507731</v>
      </c>
      <c r="AF127" s="15" t="n">
        <f aca="false">AF112-AF120</f>
        <v>-144013.493892241</v>
      </c>
      <c r="AG127" s="15" t="n">
        <f aca="false">AG112-AG120</f>
        <v>-524158.101939846</v>
      </c>
      <c r="AH127" s="15" t="n">
        <f aca="false">AH112-AH120</f>
        <v>142744.137926039</v>
      </c>
      <c r="AI127" s="15" t="n">
        <f aca="false">AI112-AI120</f>
        <v>-191313.281612619</v>
      </c>
      <c r="AJ127" s="15" t="n">
        <f aca="false">AJ112-AJ120</f>
        <v>-130723.815361024</v>
      </c>
      <c r="AK127" s="15" t="n">
        <f aca="false">AK112-AK120</f>
        <v>-66055.1857433981</v>
      </c>
    </row>
    <row r="128" customFormat="false" ht="13.8" hidden="false" customHeight="false" outlineLevel="0" collapsed="false">
      <c r="A128" s="11" t="s">
        <v>155</v>
      </c>
      <c r="B128" s="15" t="n">
        <f aca="false">B113-B121</f>
        <v>0</v>
      </c>
      <c r="C128" s="15" t="n">
        <f aca="false">C113-C121</f>
        <v>0</v>
      </c>
      <c r="D128" s="15" t="n">
        <f aca="false">D113-D121</f>
        <v>0</v>
      </c>
      <c r="E128" s="15" t="n">
        <f aca="false">E113-E121</f>
        <v>0</v>
      </c>
      <c r="F128" s="15" t="n">
        <f aca="false">F113-F121</f>
        <v>0</v>
      </c>
      <c r="G128" s="15" t="n">
        <f aca="false">G113-G121</f>
        <v>0</v>
      </c>
      <c r="H128" s="15" t="n">
        <f aca="false">H113-H121</f>
        <v>0</v>
      </c>
      <c r="I128" s="15" t="n">
        <f aca="false">I113-I121</f>
        <v>0</v>
      </c>
      <c r="J128" s="15" t="n">
        <f aca="false">J113-J121</f>
        <v>0</v>
      </c>
      <c r="K128" s="15" t="n">
        <f aca="false">K113-K121</f>
        <v>0</v>
      </c>
      <c r="L128" s="15" t="n">
        <f aca="false">L113-L121</f>
        <v>0</v>
      </c>
      <c r="M128" s="15" t="n">
        <f aca="false">M113-M121</f>
        <v>0</v>
      </c>
      <c r="N128" s="15" t="n">
        <f aca="false">N113-N121</f>
        <v>0</v>
      </c>
      <c r="O128" s="15" t="n">
        <f aca="false">O113-O121</f>
        <v>0</v>
      </c>
      <c r="P128" s="15" t="n">
        <f aca="false">P113-P121</f>
        <v>0</v>
      </c>
      <c r="Q128" s="15" t="n">
        <f aca="false">Q113-Q121</f>
        <v>0</v>
      </c>
      <c r="R128" s="15" t="n">
        <f aca="false">R113-R121</f>
        <v>0</v>
      </c>
      <c r="S128" s="15" t="n">
        <f aca="false">S113-S121</f>
        <v>0</v>
      </c>
      <c r="T128" s="15" t="n">
        <f aca="false">T113-T121</f>
        <v>0</v>
      </c>
      <c r="U128" s="15" t="n">
        <f aca="false">U113-U121</f>
        <v>68081.0187388354</v>
      </c>
      <c r="V128" s="15" t="n">
        <f aca="false">V113-V121</f>
        <v>71400.5189268546</v>
      </c>
      <c r="W128" s="15" t="n">
        <f aca="false">W113-W121</f>
        <v>52441.7577827323</v>
      </c>
      <c r="X128" s="15" t="n">
        <f aca="false">X113-X121</f>
        <v>41516.4436185986</v>
      </c>
      <c r="Y128" s="15" t="n">
        <f aca="false">Y113-Y121</f>
        <v>18264.1715937345</v>
      </c>
      <c r="Z128" s="15" t="n">
        <f aca="false">Z113-Z121</f>
        <v>10280.3056143891</v>
      </c>
      <c r="AA128" s="15" t="n">
        <f aca="false">AA113-AA121</f>
        <v>0</v>
      </c>
      <c r="AB128" s="15" t="n">
        <f aca="false">AB113-AB121</f>
        <v>10639.159644606</v>
      </c>
      <c r="AC128" s="15" t="n">
        <f aca="false">AC113-AC121</f>
        <v>12766.4932367669</v>
      </c>
      <c r="AD128" s="15" t="n">
        <f aca="false">AD113-AD121</f>
        <v>96084.3573794621</v>
      </c>
      <c r="AE128" s="15" t="n">
        <f aca="false">AE113-AE121</f>
        <v>24417.025857043</v>
      </c>
      <c r="AF128" s="15" t="n">
        <f aca="false">AF113-AF121</f>
        <v>4006.59564667784</v>
      </c>
      <c r="AG128" s="15" t="n">
        <f aca="false">AG113-AG121</f>
        <v>2571.74723585313</v>
      </c>
      <c r="AH128" s="15" t="n">
        <f aca="false">AH113-AH121</f>
        <v>22116.1444504374</v>
      </c>
      <c r="AI128" s="15" t="n">
        <f aca="false">AI113-AI121</f>
        <v>48253.8318670682</v>
      </c>
      <c r="AJ128" s="15" t="n">
        <f aca="false">AJ113-AJ121</f>
        <v>94278.2270295306</v>
      </c>
      <c r="AK128" s="15" t="n">
        <f aca="false">AK113-AK121</f>
        <v>88805.6054507727</v>
      </c>
    </row>
    <row r="129" customFormat="false" ht="13.8" hidden="false" customHeight="false" outlineLevel="0" collapsed="false">
      <c r="A129" s="11" t="s">
        <v>156</v>
      </c>
      <c r="B129" s="15" t="n">
        <f aca="false">B114-B122</f>
        <v>0</v>
      </c>
      <c r="C129" s="15" t="n">
        <f aca="false">C114-C122</f>
        <v>0</v>
      </c>
      <c r="D129" s="15" t="n">
        <f aca="false">D114-D122</f>
        <v>0</v>
      </c>
      <c r="E129" s="15" t="n">
        <f aca="false">E114-E122</f>
        <v>0</v>
      </c>
      <c r="F129" s="15" t="n">
        <f aca="false">F114-F122</f>
        <v>0</v>
      </c>
      <c r="G129" s="15" t="n">
        <f aca="false">G114-G122</f>
        <v>0</v>
      </c>
      <c r="H129" s="15" t="n">
        <f aca="false">H114-H122</f>
        <v>0</v>
      </c>
      <c r="I129" s="15" t="n">
        <f aca="false">I114-I122</f>
        <v>0</v>
      </c>
      <c r="J129" s="15" t="n">
        <f aca="false">J114-J122</f>
        <v>0</v>
      </c>
      <c r="K129" s="15" t="n">
        <f aca="false">K114-K122</f>
        <v>0</v>
      </c>
      <c r="L129" s="15" t="n">
        <f aca="false">L114-L122</f>
        <v>0</v>
      </c>
      <c r="M129" s="15" t="n">
        <f aca="false">M114-M122</f>
        <v>0</v>
      </c>
      <c r="N129" s="15" t="n">
        <f aca="false">N114-N122</f>
        <v>0</v>
      </c>
      <c r="O129" s="15" t="n">
        <f aca="false">O114-O122</f>
        <v>0</v>
      </c>
      <c r="P129" s="15" t="n">
        <f aca="false">P114-P122</f>
        <v>0</v>
      </c>
      <c r="Q129" s="15" t="n">
        <f aca="false">Q114-Q122</f>
        <v>0</v>
      </c>
      <c r="R129" s="15" t="n">
        <f aca="false">R114-R122</f>
        <v>0</v>
      </c>
      <c r="S129" s="15" t="n">
        <f aca="false">S114-S122</f>
        <v>0</v>
      </c>
      <c r="T129" s="15" t="n">
        <f aca="false">T114-T122</f>
        <v>0</v>
      </c>
      <c r="U129" s="15" t="n">
        <f aca="false">U114-U122</f>
        <v>0</v>
      </c>
      <c r="V129" s="15" t="n">
        <f aca="false">V114-V122</f>
        <v>0</v>
      </c>
      <c r="W129" s="15" t="n">
        <f aca="false">W114-W122</f>
        <v>0</v>
      </c>
      <c r="X129" s="15" t="n">
        <f aca="false">X114-X122</f>
        <v>0</v>
      </c>
      <c r="Y129" s="15" t="n">
        <f aca="false">Y114-Y122</f>
        <v>0</v>
      </c>
      <c r="Z129" s="15" t="n">
        <f aca="false">Z114-Z122</f>
        <v>0</v>
      </c>
      <c r="AA129" s="15" t="n">
        <f aca="false">AA114-AA122</f>
        <v>0</v>
      </c>
      <c r="AB129" s="15" t="n">
        <f aca="false">AB114-AB122</f>
        <v>0</v>
      </c>
      <c r="AC129" s="15" t="n">
        <f aca="false">AC114-AC122</f>
        <v>0</v>
      </c>
      <c r="AD129" s="15" t="n">
        <f aca="false">AD114-AD122</f>
        <v>0</v>
      </c>
      <c r="AE129" s="15" t="n">
        <f aca="false">AE114-AE122</f>
        <v>0</v>
      </c>
      <c r="AF129" s="15" t="n">
        <f aca="false">AF114-AF122</f>
        <v>0</v>
      </c>
      <c r="AG129" s="15" t="n">
        <f aca="false">AG114-AG122</f>
        <v>0</v>
      </c>
      <c r="AH129" s="15" t="n">
        <f aca="false">AH114-AH122</f>
        <v>0</v>
      </c>
      <c r="AI129" s="15" t="n">
        <f aca="false">AI114-AI122</f>
        <v>0</v>
      </c>
      <c r="AJ129" s="15" t="n">
        <f aca="false">AJ114-AJ122</f>
        <v>0</v>
      </c>
      <c r="AK129" s="15" t="n">
        <f aca="false">AK114-AK122</f>
        <v>0</v>
      </c>
    </row>
    <row r="130" customFormat="false" ht="13.8" hidden="false" customHeight="false" outlineLevel="0" collapsed="false">
      <c r="A130" s="11" t="s">
        <v>157</v>
      </c>
      <c r="B130" s="15" t="n">
        <f aca="false">B115</f>
        <v>716159.75</v>
      </c>
      <c r="C130" s="15" t="n">
        <f aca="false">C115</f>
        <v>77551.9</v>
      </c>
      <c r="D130" s="15" t="n">
        <f aca="false">D115</f>
        <v>9117.46</v>
      </c>
      <c r="E130" s="15" t="n">
        <f aca="false">E115</f>
        <v>0</v>
      </c>
      <c r="F130" s="15" t="n">
        <f aca="false">F115</f>
        <v>409.55</v>
      </c>
      <c r="G130" s="15" t="n">
        <f aca="false">G115</f>
        <v>0</v>
      </c>
      <c r="H130" s="15" t="n">
        <f aca="false">H115</f>
        <v>1500.31</v>
      </c>
      <c r="I130" s="15" t="n">
        <f aca="false">I115</f>
        <v>0</v>
      </c>
      <c r="J130" s="15" t="n">
        <f aca="false">J115</f>
        <v>895.81</v>
      </c>
      <c r="K130" s="15" t="n">
        <f aca="false">K115</f>
        <v>643851.62</v>
      </c>
      <c r="L130" s="15" t="n">
        <f aca="false">L115</f>
        <v>1036334.93</v>
      </c>
      <c r="M130" s="15" t="n">
        <f aca="false">M115</f>
        <v>512869.01</v>
      </c>
      <c r="N130" s="15" t="n">
        <f aca="false">N115</f>
        <v>531548.72</v>
      </c>
      <c r="O130" s="15" t="n">
        <f aca="false">O115</f>
        <v>32652.49</v>
      </c>
      <c r="P130" s="15" t="n">
        <f aca="false">P115</f>
        <v>12708.91</v>
      </c>
      <c r="Q130" s="15" t="n">
        <f aca="false">Q115</f>
        <v>13085.8</v>
      </c>
      <c r="R130" s="15" t="n">
        <f aca="false">R115</f>
        <v>15133.76</v>
      </c>
      <c r="S130" s="15" t="n">
        <f aca="false">S115</f>
        <v>6628.64</v>
      </c>
      <c r="T130" s="15" t="n">
        <f aca="false">T115</f>
        <v>4914.65</v>
      </c>
      <c r="U130" s="15" t="n">
        <f aca="false">U115</f>
        <v>3605.9</v>
      </c>
      <c r="V130" s="15" t="n">
        <f aca="false">V115</f>
        <v>0</v>
      </c>
      <c r="W130" s="15" t="n">
        <f aca="false">W115</f>
        <v>150159.61</v>
      </c>
      <c r="X130" s="15" t="n">
        <f aca="false">X115</f>
        <v>1234044.27</v>
      </c>
      <c r="Y130" s="15" t="n">
        <f aca="false">Y115</f>
        <v>773021.98</v>
      </c>
      <c r="Z130" s="15" t="n">
        <f aca="false">Z115</f>
        <v>493002.69</v>
      </c>
      <c r="AA130" s="15" t="n">
        <f aca="false">AA115</f>
        <v>76167.43</v>
      </c>
      <c r="AB130" s="15" t="n">
        <f aca="false">AB115</f>
        <v>13793.58</v>
      </c>
      <c r="AC130" s="15" t="n">
        <f aca="false">AC115</f>
        <v>9103.7</v>
      </c>
      <c r="AD130" s="15" t="n">
        <f aca="false">AD115</f>
        <v>292.97</v>
      </c>
      <c r="AE130" s="15" t="n">
        <f aca="false">AE115</f>
        <v>342565.76</v>
      </c>
      <c r="AF130" s="15" t="n">
        <f aca="false">AF115</f>
        <v>3520.5</v>
      </c>
      <c r="AG130" s="15" t="n">
        <f aca="false">AG115</f>
        <v>275.36</v>
      </c>
      <c r="AH130" s="15" t="n">
        <f aca="false">AH115</f>
        <v>790.23</v>
      </c>
      <c r="AI130" s="15" t="n">
        <f aca="false">AI115</f>
        <v>0</v>
      </c>
      <c r="AJ130" s="15" t="n">
        <f aca="false">AJ115</f>
        <v>0</v>
      </c>
      <c r="AK130" s="15" t="n">
        <f aca="false">AK115</f>
        <v>7440.75999999978</v>
      </c>
    </row>
    <row r="131" customFormat="false" ht="13.8" hidden="false" customHeight="false" outlineLevel="0" collapsed="false">
      <c r="A131" s="11" t="s">
        <v>158</v>
      </c>
      <c r="B131" s="15" t="n">
        <f aca="false">B116-B123</f>
        <v>2854457.84</v>
      </c>
      <c r="C131" s="15" t="n">
        <f aca="false">C116-C123</f>
        <v>573283.4</v>
      </c>
      <c r="D131" s="15" t="n">
        <f aca="false">D116-D123</f>
        <v>609474.05</v>
      </c>
      <c r="E131" s="15" t="n">
        <f aca="false">E116-E123</f>
        <v>15869.89</v>
      </c>
      <c r="F131" s="15" t="n">
        <f aca="false">F116-F123</f>
        <v>1645523.52</v>
      </c>
      <c r="G131" s="15" t="n">
        <f aca="false">G116-G123</f>
        <v>1370138.4</v>
      </c>
      <c r="H131" s="15" t="n">
        <f aca="false">H116-H123</f>
        <v>535840.87</v>
      </c>
      <c r="I131" s="15" t="n">
        <f aca="false">I116-I123</f>
        <v>-115582.27</v>
      </c>
      <c r="J131" s="15" t="n">
        <f aca="false">J116-J123</f>
        <v>-262222.34</v>
      </c>
      <c r="K131" s="15" t="n">
        <f aca="false">K116-K123</f>
        <v>2812584.72</v>
      </c>
      <c r="L131" s="15" t="n">
        <f aca="false">L116-L123</f>
        <v>3740629.52</v>
      </c>
      <c r="M131" s="15" t="n">
        <f aca="false">M116-M123</f>
        <v>2940727.11</v>
      </c>
      <c r="N131" s="15" t="n">
        <f aca="false">N116-N123</f>
        <v>2327327.06</v>
      </c>
      <c r="O131" s="15" t="n">
        <f aca="false">O116-O123</f>
        <v>330656.56</v>
      </c>
      <c r="P131" s="15" t="n">
        <f aca="false">P116-P123</f>
        <v>522396.2</v>
      </c>
      <c r="Q131" s="15" t="n">
        <f aca="false">Q116-Q123</f>
        <v>1114656.63</v>
      </c>
      <c r="R131" s="15" t="n">
        <f aca="false">R116-R123</f>
        <v>2012026.42</v>
      </c>
      <c r="S131" s="15" t="n">
        <f aca="false">S116-S123</f>
        <v>873693.07</v>
      </c>
      <c r="T131" s="15" t="n">
        <f aca="false">T116-T123</f>
        <v>-114530.57</v>
      </c>
      <c r="U131" s="15" t="n">
        <f aca="false">U116-U123</f>
        <v>-187638.14</v>
      </c>
      <c r="V131" s="15" t="n">
        <f aca="false">V116-V123</f>
        <v>-331546.09</v>
      </c>
      <c r="W131" s="15" t="n">
        <f aca="false">W116-W123</f>
        <v>690419.78</v>
      </c>
      <c r="X131" s="15" t="n">
        <f aca="false">X116-X123</f>
        <v>3062315.62</v>
      </c>
      <c r="Y131" s="15" t="n">
        <f aca="false">Y116-Y123</f>
        <v>3089331.87</v>
      </c>
      <c r="Z131" s="15" t="n">
        <f aca="false">Z116-Z123</f>
        <v>3321785.39</v>
      </c>
      <c r="AA131" s="15" t="n">
        <f aca="false">AA116-AA123</f>
        <v>309840.7</v>
      </c>
      <c r="AB131" s="15" t="n">
        <f aca="false">AB116-AB123</f>
        <v>-262313.18</v>
      </c>
      <c r="AC131" s="15" t="n">
        <f aca="false">AC116-AC123</f>
        <v>99010.03</v>
      </c>
      <c r="AD131" s="15" t="n">
        <f aca="false">AD116-AD123</f>
        <v>1719006.01</v>
      </c>
      <c r="AE131" s="15" t="n">
        <f aca="false">AE116-AE123</f>
        <v>1137498.32</v>
      </c>
      <c r="AF131" s="15" t="n">
        <f aca="false">AF116-AF123</f>
        <v>244942.04</v>
      </c>
      <c r="AG131" s="15" t="n">
        <f aca="false">AG116-AG123</f>
        <v>-882432.19</v>
      </c>
      <c r="AH131" s="15" t="n">
        <f aca="false">AH116-AH123</f>
        <v>-200316.92</v>
      </c>
      <c r="AI131" s="15" t="n">
        <f aca="false">AI116-AI123</f>
        <v>1848303</v>
      </c>
      <c r="AJ131" s="15" t="n">
        <f aca="false">AJ116-AJ123</f>
        <v>3998936.36</v>
      </c>
      <c r="AK131" s="15" t="n">
        <f aca="false">AK116-AK123</f>
        <v>2759649.29</v>
      </c>
    </row>
    <row r="132" customFormat="false" ht="13.8" hidden="false" customHeight="false" outlineLevel="0" collapsed="false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customFormat="false" ht="13.8" hidden="false" customHeight="false" outlineLevel="0" collapsed="false">
      <c r="A133" s="11" t="s">
        <v>159</v>
      </c>
      <c r="B133" s="15" t="n">
        <f aca="false">B21/SUM(B$21:B$25)*SUM(Month!C$55:C$59)</f>
        <v>-4242.78</v>
      </c>
      <c r="C133" s="15" t="n">
        <f aca="false">C21/SUM(C$21:C$25)*SUM(Month!D$55:D$59)</f>
        <v>-122075.8244765</v>
      </c>
      <c r="D133" s="15" t="n">
        <f aca="false">D21/SUM(D$21:D$25)*SUM(Month!E$55:E$59)</f>
        <v>-18412.0803312553</v>
      </c>
      <c r="E133" s="15" t="n">
        <f aca="false">E21/SUM(E$21:E$25)*SUM(Month!F$55:F$59)</f>
        <v>2106.05550876606</v>
      </c>
      <c r="F133" s="15" t="n">
        <f aca="false">F21/SUM(F$21:F$25)*SUM(Month!G$55:G$59)</f>
        <v>73069.7152448824</v>
      </c>
      <c r="G133" s="15" t="n">
        <f aca="false">G21/SUM(G$21:G$25)*SUM(Month!H$55:H$59)</f>
        <v>15457.7309168583</v>
      </c>
      <c r="H133" s="15" t="n">
        <f aca="false">H21/SUM(H$21:H$25)*SUM(Month!I$55:I$59)</f>
        <v>-2983.49483245506</v>
      </c>
      <c r="I133" s="15" t="n">
        <f aca="false">I21/SUM(I$21:I$25)*SUM(Month!J$55:J$59)</f>
        <v>5384.37419569544</v>
      </c>
      <c r="J133" s="15" t="n">
        <f aca="false">J21/SUM(J$21:J$25)*SUM(Month!K$55:K$59)</f>
        <v>18914.6136894472</v>
      </c>
      <c r="K133" s="15" t="n">
        <f aca="false">K21/SUM(K$21:K$25)*SUM(Month!L$55:L$59)</f>
        <v>84403.1393674303</v>
      </c>
      <c r="L133" s="15" t="n">
        <f aca="false">L21/SUM(L$21:L$25)*SUM(Month!M$55:M$59)</f>
        <v>162427.59</v>
      </c>
      <c r="M133" s="15" t="n">
        <f aca="false">M21/SUM(M$21:M$25)*SUM(Month!N$55:N$59)</f>
        <v>324431.965047129</v>
      </c>
      <c r="N133" s="15" t="n">
        <f aca="false">N21/SUM(N$21:N$25)*SUM(Month!O$55:O$59)</f>
        <v>-162645.783318152</v>
      </c>
      <c r="O133" s="15" t="n">
        <f aca="false">O21/SUM(O$21:O$25)*SUM(Month!P$55:P$59)</f>
        <v>-12087.0305171337</v>
      </c>
      <c r="P133" s="15" t="n">
        <f aca="false">P21/SUM(P$21:P$25)*SUM(Month!Q$55:Q$59)</f>
        <v>171358.079989695</v>
      </c>
      <c r="Q133" s="15" t="n">
        <f aca="false">Q21/SUM(Q$21:Q$25)*SUM(Month!R$55:R$59)</f>
        <v>-263904.55389929</v>
      </c>
      <c r="R133" s="15" t="n">
        <f aca="false">R21/SUM(R$21:R$25)*SUM(Month!S$55:S$59)</f>
        <v>778107.254918936</v>
      </c>
      <c r="S133" s="15" t="n">
        <f aca="false">S21/SUM(S$21:S$25)*SUM(Month!T$55:T$59)</f>
        <v>145268.290482491</v>
      </c>
      <c r="T133" s="15" t="n">
        <f aca="false">T21/SUM(T$21:T$25)*SUM(Month!U$55:U$59)</f>
        <v>156782.135364737</v>
      </c>
      <c r="U133" s="15" t="n">
        <f aca="false">U21/SUM(U$21:U$25)*SUM(Month!V$55:V$59)</f>
        <v>51927.1863015226</v>
      </c>
      <c r="V133" s="15" t="n">
        <f aca="false">V21/SUM(V$21:V$25)*SUM(Month!W$55:W$59)</f>
        <v>22876.6546875147</v>
      </c>
      <c r="W133" s="15" t="n">
        <f aca="false">W21/SUM(W$21:W$25)*SUM(Month!X$55:X$59)</f>
        <v>-67730.5467279236</v>
      </c>
      <c r="X133" s="15" t="n">
        <f aca="false">X21/SUM(X$21:X$25)*SUM(Month!Y$55:Y$59)</f>
        <v>127296.922936332</v>
      </c>
      <c r="Y133" s="15" t="n">
        <f aca="false">Y21/SUM(Y$21:Y$25)*SUM(Month!Z$55:Z$59)</f>
        <v>-173044.892326511</v>
      </c>
      <c r="Z133" s="15" t="n">
        <f aca="false">Z21/SUM(Z$21:Z$25)*SUM(Month!AA$55:AA$59)</f>
        <v>-77853.495707065</v>
      </c>
      <c r="AA133" s="15" t="n">
        <f aca="false">AA21/SUM(AA$21:AA$25)*SUM(Month!AB$55:AB$59)</f>
        <v>-126492.822949638</v>
      </c>
      <c r="AB133" s="15" t="n">
        <f aca="false">AB21/SUM(AB$21:AB$25)*SUM(Month!AC$55:AC$59)</f>
        <v>-16746.4708325294</v>
      </c>
      <c r="AC133" s="15" t="n">
        <f aca="false">AC21/SUM(AC$21:AC$25)*SUM(Month!AD$55:AD$59)</f>
        <v>75536.5556428917</v>
      </c>
      <c r="AD133" s="15" t="n">
        <f aca="false">AD21/SUM(AD$21:AD$25)*SUM(Month!AE$55:AE$59)</f>
        <v>128805.128023917</v>
      </c>
      <c r="AE133" s="15" t="n">
        <f aca="false">AE21/SUM(AE$21:AE$25)*SUM(Month!AF$55:AF$59)</f>
        <v>649037.42135806</v>
      </c>
      <c r="AF133" s="15" t="n">
        <f aca="false">AF21/SUM(AF$21:AF$25)*SUM(Month!AG$55:AG$59)</f>
        <v>85704.9407344362</v>
      </c>
      <c r="AG133" s="15" t="n">
        <f aca="false">AG21/SUM(AG$21:AG$25)*SUM(Month!AH$55:AH$59)</f>
        <v>113969.543048069</v>
      </c>
      <c r="AH133" s="15" t="n">
        <f aca="false">AH21/SUM(AH$21:AH$25)*SUM(Month!AI$55:AI$59)</f>
        <v>25295.0231930867</v>
      </c>
      <c r="AI133" s="15" t="n">
        <f aca="false">AI21/SUM(AI$21:AI$25)*SUM(Month!AJ$55:AJ$59)</f>
        <v>-199340.810331105</v>
      </c>
      <c r="AJ133" s="15" t="n">
        <f aca="false">AJ21/SUM(AJ$21:AJ$25)*SUM(Month!AK$55:AK$59)</f>
        <v>190596.39430965</v>
      </c>
      <c r="AK133" s="15" t="n">
        <f aca="false">AK21/SUM(AK$21:AK$25)*SUM(Month!AL$55:AL$59)</f>
        <v>-351855.64245831</v>
      </c>
    </row>
    <row r="134" customFormat="false" ht="13.8" hidden="false" customHeight="false" outlineLevel="0" collapsed="false">
      <c r="A134" s="11" t="s">
        <v>160</v>
      </c>
      <c r="B134" s="15" t="n">
        <f aca="false">B22/SUM(B$21:B$25)*SUM(Month!C$55:C$59)</f>
        <v>-0</v>
      </c>
      <c r="C134" s="15" t="n">
        <f aca="false">C22/SUM(C$21:C$25)*SUM(Month!D$55:D$59)</f>
        <v>-0</v>
      </c>
      <c r="D134" s="15" t="n">
        <f aca="false">D22/SUM(D$21:D$25)*SUM(Month!E$55:E$59)</f>
        <v>-0</v>
      </c>
      <c r="E134" s="15" t="n">
        <f aca="false">E22/SUM(E$21:E$25)*SUM(Month!F$55:F$59)</f>
        <v>0</v>
      </c>
      <c r="F134" s="15" t="n">
        <f aca="false">F22/SUM(F$21:F$25)*SUM(Month!G$55:G$59)</f>
        <v>0</v>
      </c>
      <c r="G134" s="15" t="n">
        <f aca="false">G22/SUM(G$21:G$25)*SUM(Month!H$55:H$59)</f>
        <v>0</v>
      </c>
      <c r="H134" s="15" t="n">
        <f aca="false">H22/SUM(H$21:H$25)*SUM(Month!I$55:I$59)</f>
        <v>-0</v>
      </c>
      <c r="I134" s="15" t="n">
        <f aca="false">I22/SUM(I$21:I$25)*SUM(Month!J$55:J$59)</f>
        <v>0</v>
      </c>
      <c r="J134" s="15" t="n">
        <f aca="false">J22/SUM(J$21:J$25)*SUM(Month!K$55:K$59)</f>
        <v>0</v>
      </c>
      <c r="K134" s="15" t="n">
        <f aca="false">K22/SUM(K$21:K$25)*SUM(Month!L$55:L$59)</f>
        <v>0</v>
      </c>
      <c r="L134" s="15" t="n">
        <f aca="false">L22/SUM(L$21:L$25)*SUM(Month!M$55:M$59)</f>
        <v>0</v>
      </c>
      <c r="M134" s="15" t="n">
        <f aca="false">M22/SUM(M$21:M$25)*SUM(Month!N$55:N$59)</f>
        <v>0</v>
      </c>
      <c r="N134" s="15" t="n">
        <f aca="false">N22/SUM(N$21:N$25)*SUM(Month!O$55:O$59)</f>
        <v>-0</v>
      </c>
      <c r="O134" s="15" t="n">
        <f aca="false">O22/SUM(O$21:O$25)*SUM(Month!P$55:P$59)</f>
        <v>-0</v>
      </c>
      <c r="P134" s="15" t="n">
        <f aca="false">P22/SUM(P$21:P$25)*SUM(Month!Q$55:Q$59)</f>
        <v>0</v>
      </c>
      <c r="Q134" s="15" t="n">
        <f aca="false">Q22/SUM(Q$21:Q$25)*SUM(Month!R$55:R$59)</f>
        <v>-0</v>
      </c>
      <c r="R134" s="15" t="n">
        <f aca="false">R22/SUM(R$21:R$25)*SUM(Month!S$55:S$59)</f>
        <v>0</v>
      </c>
      <c r="S134" s="15" t="n">
        <f aca="false">S22/SUM(S$21:S$25)*SUM(Month!T$55:T$59)</f>
        <v>0</v>
      </c>
      <c r="T134" s="15" t="n">
        <f aca="false">T22/SUM(T$21:T$25)*SUM(Month!U$55:U$59)</f>
        <v>0</v>
      </c>
      <c r="U134" s="15" t="n">
        <f aca="false">U22/SUM(U$21:U$25)*SUM(Month!V$55:V$59)</f>
        <v>0</v>
      </c>
      <c r="V134" s="15" t="n">
        <f aca="false">V22/SUM(V$21:V$25)*SUM(Month!W$55:W$59)</f>
        <v>0</v>
      </c>
      <c r="W134" s="15" t="n">
        <f aca="false">W22/SUM(W$21:W$25)*SUM(Month!X$55:X$59)</f>
        <v>-0</v>
      </c>
      <c r="X134" s="15" t="n">
        <f aca="false">X22/SUM(X$21:X$25)*SUM(Month!Y$55:Y$59)</f>
        <v>0</v>
      </c>
      <c r="Y134" s="15" t="n">
        <f aca="false">Y22/SUM(Y$21:Y$25)*SUM(Month!Z$55:Z$59)</f>
        <v>-0</v>
      </c>
      <c r="Z134" s="15" t="n">
        <f aca="false">Z22/SUM(Z$21:Z$25)*SUM(Month!AA$55:AA$59)</f>
        <v>-0</v>
      </c>
      <c r="AA134" s="15" t="n">
        <f aca="false">AA22/SUM(AA$21:AA$25)*SUM(Month!AB$55:AB$59)</f>
        <v>-0</v>
      </c>
      <c r="AB134" s="15" t="n">
        <f aca="false">AB22/SUM(AB$21:AB$25)*SUM(Month!AC$55:AC$59)</f>
        <v>-0</v>
      </c>
      <c r="AC134" s="15" t="n">
        <f aca="false">AC22/SUM(AC$21:AC$25)*SUM(Month!AD$55:AD$59)</f>
        <v>0</v>
      </c>
      <c r="AD134" s="15" t="n">
        <f aca="false">AD22/SUM(AD$21:AD$25)*SUM(Month!AE$55:AE$59)</f>
        <v>0</v>
      </c>
      <c r="AE134" s="15" t="n">
        <f aca="false">AE22/SUM(AE$21:AE$25)*SUM(Month!AF$55:AF$59)</f>
        <v>0</v>
      </c>
      <c r="AF134" s="15" t="n">
        <f aca="false">AF22/SUM(AF$21:AF$25)*SUM(Month!AG$55:AG$59)</f>
        <v>0</v>
      </c>
      <c r="AG134" s="15" t="n">
        <f aca="false">AG22/SUM(AG$21:AG$25)*SUM(Month!AH$55:AH$59)</f>
        <v>0</v>
      </c>
      <c r="AH134" s="15" t="n">
        <f aca="false">AH22/SUM(AH$21:AH$25)*SUM(Month!AI$55:AI$59)</f>
        <v>0</v>
      </c>
      <c r="AI134" s="15" t="n">
        <f aca="false">AI22/SUM(AI$21:AI$25)*SUM(Month!AJ$55:AJ$59)</f>
        <v>-0</v>
      </c>
      <c r="AJ134" s="15" t="n">
        <f aca="false">AJ22/SUM(AJ$21:AJ$25)*SUM(Month!AK$55:AK$59)</f>
        <v>0</v>
      </c>
      <c r="AK134" s="15" t="n">
        <f aca="false">AK22/SUM(AK$21:AK$25)*SUM(Month!AL$55:AL$59)</f>
        <v>-0</v>
      </c>
    </row>
    <row r="135" customFormat="false" ht="13.8" hidden="false" customHeight="false" outlineLevel="0" collapsed="false">
      <c r="A135" s="11" t="s">
        <v>161</v>
      </c>
      <c r="B135" s="15" t="n">
        <f aca="false">B23/SUM(B$21:B$25)*SUM(Month!C$55:C$59)</f>
        <v>-0</v>
      </c>
      <c r="C135" s="15" t="n">
        <f aca="false">C23/SUM(C$21:C$25)*SUM(Month!D$55:D$59)</f>
        <v>-1876.44552349987</v>
      </c>
      <c r="D135" s="15" t="n">
        <f aca="false">D23/SUM(D$21:D$25)*SUM(Month!E$55:E$59)</f>
        <v>-187249.879668745</v>
      </c>
      <c r="E135" s="15" t="n">
        <f aca="false">E23/SUM(E$21:E$25)*SUM(Month!F$55:F$59)</f>
        <v>3449.68449123394</v>
      </c>
      <c r="F135" s="15" t="n">
        <f aca="false">F23/SUM(F$21:F$25)*SUM(Month!G$55:G$59)</f>
        <v>26049.6947551176</v>
      </c>
      <c r="G135" s="15" t="n">
        <f aca="false">G23/SUM(G$21:G$25)*SUM(Month!H$55:H$59)</f>
        <v>2730.57908314166</v>
      </c>
      <c r="H135" s="15" t="n">
        <f aca="false">H23/SUM(H$21:H$25)*SUM(Month!I$55:I$59)</f>
        <v>-634.235167544942</v>
      </c>
      <c r="I135" s="15" t="n">
        <f aca="false">I23/SUM(I$21:I$25)*SUM(Month!J$55:J$59)</f>
        <v>10224.5858043046</v>
      </c>
      <c r="J135" s="15" t="n">
        <f aca="false">J23/SUM(J$21:J$25)*SUM(Month!K$55:K$59)</f>
        <v>3624.49631055278</v>
      </c>
      <c r="K135" s="15" t="n">
        <f aca="false">K23/SUM(K$21:K$25)*SUM(Month!L$55:L$59)</f>
        <v>463.11063256977</v>
      </c>
      <c r="L135" s="15" t="n">
        <f aca="false">L23/SUM(L$21:L$25)*SUM(Month!M$55:M$59)</f>
        <v>0</v>
      </c>
      <c r="M135" s="15" t="n">
        <f aca="false">M23/SUM(M$21:M$25)*SUM(Month!N$55:N$59)</f>
        <v>3901.08495287102</v>
      </c>
      <c r="N135" s="15" t="n">
        <f aca="false">N23/SUM(N$21:N$25)*SUM(Month!O$55:O$59)</f>
        <v>-1543.27668184766</v>
      </c>
      <c r="O135" s="15" t="n">
        <f aca="false">O23/SUM(O$21:O$25)*SUM(Month!P$55:P$59)</f>
        <v>-6715.49948286633</v>
      </c>
      <c r="P135" s="15" t="n">
        <f aca="false">P23/SUM(P$21:P$25)*SUM(Month!Q$55:Q$59)</f>
        <v>299763.020010305</v>
      </c>
      <c r="Q135" s="15" t="n">
        <f aca="false">Q23/SUM(Q$21:Q$25)*SUM(Month!R$55:R$59)</f>
        <v>-82095.2561007098</v>
      </c>
      <c r="R135" s="15" t="n">
        <f aca="false">R23/SUM(R$21:R$25)*SUM(Month!S$55:S$59)</f>
        <v>76726.2950810639</v>
      </c>
      <c r="S135" s="15" t="n">
        <f aca="false">S23/SUM(S$21:S$25)*SUM(Month!T$55:T$59)</f>
        <v>40898.8595175087</v>
      </c>
      <c r="T135" s="15" t="n">
        <f aca="false">T23/SUM(T$21:T$25)*SUM(Month!U$55:U$59)</f>
        <v>112776.484635263</v>
      </c>
      <c r="U135" s="15" t="n">
        <f aca="false">U23/SUM(U$21:U$25)*SUM(Month!V$55:V$59)</f>
        <v>177205.468081542</v>
      </c>
      <c r="V135" s="15" t="n">
        <f aca="false">V23/SUM(V$21:V$25)*SUM(Month!W$55:W$59)</f>
        <v>132486.087036968</v>
      </c>
      <c r="W135" s="15" t="n">
        <f aca="false">W23/SUM(W$21:W$25)*SUM(Month!X$55:X$59)</f>
        <v>-5900.82192706729</v>
      </c>
      <c r="X135" s="15" t="n">
        <f aca="false">X23/SUM(X$21:X$25)*SUM(Month!Y$55:Y$59)</f>
        <v>3186.13930019493</v>
      </c>
      <c r="Y135" s="15" t="n">
        <f aca="false">Y23/SUM(Y$21:Y$25)*SUM(Month!Z$55:Z$59)</f>
        <v>-1222.12482494021</v>
      </c>
      <c r="Z135" s="15" t="n">
        <f aca="false">Z23/SUM(Z$21:Z$25)*SUM(Month!AA$55:AA$59)</f>
        <v>-8638.43514209239</v>
      </c>
      <c r="AA135" s="15" t="n">
        <f aca="false">AA23/SUM(AA$21:AA$25)*SUM(Month!AB$55:AB$59)</f>
        <v>-112343.327050362</v>
      </c>
      <c r="AB135" s="15" t="n">
        <f aca="false">AB23/SUM(AB$21:AB$25)*SUM(Month!AC$55:AC$59)</f>
        <v>-55342.8839556535</v>
      </c>
      <c r="AC135" s="15" t="n">
        <f aca="false">AC23/SUM(AC$21:AC$25)*SUM(Month!AD$55:AD$59)</f>
        <v>153199.394330437</v>
      </c>
      <c r="AD135" s="15" t="n">
        <f aca="false">AD23/SUM(AD$21:AD$25)*SUM(Month!AE$55:AE$59)</f>
        <v>71104.861482284</v>
      </c>
      <c r="AE135" s="15" t="n">
        <f aca="false">AE23/SUM(AE$21:AE$25)*SUM(Month!AF$55:AF$59)</f>
        <v>231233.83568065</v>
      </c>
      <c r="AF135" s="15" t="n">
        <f aca="false">AF23/SUM(AF$21:AF$25)*SUM(Month!AG$55:AG$59)</f>
        <v>53110.0628606494</v>
      </c>
      <c r="AG135" s="15" t="n">
        <f aca="false">AG23/SUM(AG$21:AG$25)*SUM(Month!AH$55:AH$59)</f>
        <v>199344.084289366</v>
      </c>
      <c r="AH135" s="15" t="n">
        <f aca="false">AH23/SUM(AH$21:AH$25)*SUM(Month!AI$55:AI$59)</f>
        <v>221972.609588931</v>
      </c>
      <c r="AI135" s="15" t="n">
        <f aca="false">AI23/SUM(AI$21:AI$25)*SUM(Month!AJ$55:AJ$59)</f>
        <v>-27662.3019247393</v>
      </c>
      <c r="AJ135" s="15" t="n">
        <f aca="false">AJ23/SUM(AJ$21:AJ$25)*SUM(Month!AK$55:AK$59)</f>
        <v>8337.97914249074</v>
      </c>
      <c r="AK135" s="15" t="n">
        <f aca="false">AK23/SUM(AK$21:AK$25)*SUM(Month!AL$55:AL$59)</f>
        <v>-27600.8169683728</v>
      </c>
    </row>
    <row r="136" customFormat="false" ht="13.8" hidden="false" customHeight="false" outlineLevel="0" collapsed="false">
      <c r="A136" s="11" t="s">
        <v>162</v>
      </c>
      <c r="B136" s="15" t="n">
        <f aca="false">B24/SUM(B$21:B$25)*SUM(Month!C$55:C$59)</f>
        <v>-0</v>
      </c>
      <c r="C136" s="15" t="n">
        <f aca="false">C24/SUM(C$21:C$25)*SUM(Month!D$55:D$59)</f>
        <v>-0</v>
      </c>
      <c r="D136" s="15" t="n">
        <f aca="false">D24/SUM(D$21:D$25)*SUM(Month!E$55:E$59)</f>
        <v>-0</v>
      </c>
      <c r="E136" s="15" t="n">
        <f aca="false">E24/SUM(E$21:E$25)*SUM(Month!F$55:F$59)</f>
        <v>0</v>
      </c>
      <c r="F136" s="15" t="n">
        <f aca="false">F24/SUM(F$21:F$25)*SUM(Month!G$55:G$59)</f>
        <v>0</v>
      </c>
      <c r="G136" s="15" t="n">
        <f aca="false">G24/SUM(G$21:G$25)*SUM(Month!H$55:H$59)</f>
        <v>0</v>
      </c>
      <c r="H136" s="15" t="n">
        <f aca="false">H24/SUM(H$21:H$25)*SUM(Month!I$55:I$59)</f>
        <v>-0</v>
      </c>
      <c r="I136" s="15" t="n">
        <f aca="false">I24/SUM(I$21:I$25)*SUM(Month!J$55:J$59)</f>
        <v>0</v>
      </c>
      <c r="J136" s="15" t="n">
        <f aca="false">J24/SUM(J$21:J$25)*SUM(Month!K$55:K$59)</f>
        <v>0</v>
      </c>
      <c r="K136" s="15" t="n">
        <f aca="false">K24/SUM(K$21:K$25)*SUM(Month!L$55:L$59)</f>
        <v>0</v>
      </c>
      <c r="L136" s="15" t="n">
        <f aca="false">L24/SUM(L$21:L$25)*SUM(Month!M$55:M$59)</f>
        <v>0</v>
      </c>
      <c r="M136" s="15" t="n">
        <f aca="false">M24/SUM(M$21:M$25)*SUM(Month!N$55:N$59)</f>
        <v>0</v>
      </c>
      <c r="N136" s="15" t="n">
        <f aca="false">N24/SUM(N$21:N$25)*SUM(Month!O$55:O$59)</f>
        <v>-0</v>
      </c>
      <c r="O136" s="15" t="n">
        <f aca="false">O24/SUM(O$21:O$25)*SUM(Month!P$55:P$59)</f>
        <v>-0</v>
      </c>
      <c r="P136" s="15" t="n">
        <f aca="false">P24/SUM(P$21:P$25)*SUM(Month!Q$55:Q$59)</f>
        <v>0</v>
      </c>
      <c r="Q136" s="15" t="n">
        <f aca="false">Q24/SUM(Q$21:Q$25)*SUM(Month!R$55:R$59)</f>
        <v>-0</v>
      </c>
      <c r="R136" s="15" t="n">
        <f aca="false">R24/SUM(R$21:R$25)*SUM(Month!S$55:S$59)</f>
        <v>0</v>
      </c>
      <c r="S136" s="15" t="n">
        <f aca="false">S24/SUM(S$21:S$25)*SUM(Month!T$55:T$59)</f>
        <v>0</v>
      </c>
      <c r="T136" s="15" t="n">
        <f aca="false">T24/SUM(T$21:T$25)*SUM(Month!U$55:U$59)</f>
        <v>0</v>
      </c>
      <c r="U136" s="15" t="n">
        <f aca="false">U24/SUM(U$21:U$25)*SUM(Month!V$55:V$59)</f>
        <v>35330.1756169353</v>
      </c>
      <c r="V136" s="15" t="n">
        <f aca="false">V24/SUM(V$21:V$25)*SUM(Month!W$55:W$59)</f>
        <v>49760.4282755177</v>
      </c>
      <c r="W136" s="15" t="n">
        <f aca="false">W24/SUM(W$21:W$25)*SUM(Month!X$55:X$59)</f>
        <v>-3237.3513450091</v>
      </c>
      <c r="X136" s="15" t="n">
        <f aca="false">X24/SUM(X$21:X$25)*SUM(Month!Y$55:Y$59)</f>
        <v>2132.18776347279</v>
      </c>
      <c r="Y136" s="15" t="n">
        <f aca="false">Y24/SUM(Y$21:Y$25)*SUM(Month!Z$55:Z$59)</f>
        <v>-1030.8228485486</v>
      </c>
      <c r="Z136" s="15" t="n">
        <f aca="false">Z24/SUM(Z$21:Z$25)*SUM(Month!AA$55:AA$59)</f>
        <v>-264.309150842584</v>
      </c>
      <c r="AA136" s="15" t="n">
        <f aca="false">AA24/SUM(AA$21:AA$25)*SUM(Month!AB$55:AB$59)</f>
        <v>-0</v>
      </c>
      <c r="AB136" s="15" t="n">
        <f aca="false">AB24/SUM(AB$21:AB$25)*SUM(Month!AC$55:AC$59)</f>
        <v>-2520.23521181713</v>
      </c>
      <c r="AC136" s="15" t="n">
        <f aca="false">AC24/SUM(AC$21:AC$25)*SUM(Month!AD$55:AD$59)</f>
        <v>3315.62002667162</v>
      </c>
      <c r="AD136" s="15" t="n">
        <f aca="false">AD24/SUM(AD$21:AD$25)*SUM(Month!AE$55:AE$59)</f>
        <v>8841.29049379905</v>
      </c>
      <c r="AE136" s="15" t="n">
        <f aca="false">AE24/SUM(AE$21:AE$25)*SUM(Month!AF$55:AF$59)</f>
        <v>15090.9529612901</v>
      </c>
      <c r="AF136" s="15" t="n">
        <f aca="false">AF24/SUM(AF$21:AF$25)*SUM(Month!AG$55:AG$59)</f>
        <v>1263.64640491445</v>
      </c>
      <c r="AG136" s="15" t="n">
        <f aca="false">AG24/SUM(AG$21:AG$25)*SUM(Month!AH$55:AH$59)</f>
        <v>5049.15266256479</v>
      </c>
      <c r="AH136" s="15" t="n">
        <f aca="false">AH24/SUM(AH$21:AH$25)*SUM(Month!AI$55:AI$59)</f>
        <v>6874.55721798239</v>
      </c>
      <c r="AI136" s="15" t="n">
        <f aca="false">AI24/SUM(AI$21:AI$25)*SUM(Month!AJ$55:AJ$59)</f>
        <v>-4073.7577441554</v>
      </c>
      <c r="AJ136" s="15" t="n">
        <f aca="false">AJ24/SUM(AJ$21:AJ$25)*SUM(Month!AK$55:AK$59)</f>
        <v>4251.54654785888</v>
      </c>
      <c r="AK136" s="15" t="n">
        <f aca="false">AK24/SUM(AK$21:AK$25)*SUM(Month!AL$55:AL$59)</f>
        <v>-11655.6105733176</v>
      </c>
    </row>
    <row r="137" customFormat="false" ht="13.8" hidden="false" customHeight="false" outlineLevel="0" collapsed="false">
      <c r="A137" s="11" t="s">
        <v>163</v>
      </c>
      <c r="B137" s="15" t="n">
        <f aca="false">B25/SUM(B$21:B$25)*SUM(Month!C$55:C$59)</f>
        <v>-0</v>
      </c>
      <c r="C137" s="15" t="n">
        <f aca="false">C25/SUM(C$21:C$25)*SUM(Month!D$55:D$59)</f>
        <v>-0</v>
      </c>
      <c r="D137" s="15" t="n">
        <f aca="false">D25/SUM(D$21:D$25)*SUM(Month!E$55:E$59)</f>
        <v>-0</v>
      </c>
      <c r="E137" s="15" t="n">
        <f aca="false">E25/SUM(E$21:E$25)*SUM(Month!F$55:F$59)</f>
        <v>0</v>
      </c>
      <c r="F137" s="15" t="n">
        <f aca="false">F25/SUM(F$21:F$25)*SUM(Month!G$55:G$59)</f>
        <v>0</v>
      </c>
      <c r="G137" s="15" t="n">
        <f aca="false">G25/SUM(G$21:G$25)*SUM(Month!H$55:H$59)</f>
        <v>0</v>
      </c>
      <c r="H137" s="15" t="n">
        <f aca="false">H25/SUM(H$21:H$25)*SUM(Month!I$55:I$59)</f>
        <v>-0</v>
      </c>
      <c r="I137" s="15" t="n">
        <f aca="false">I25/SUM(I$21:I$25)*SUM(Month!J$55:J$59)</f>
        <v>0</v>
      </c>
      <c r="J137" s="15" t="n">
        <f aca="false">J25/SUM(J$21:J$25)*SUM(Month!K$55:K$59)</f>
        <v>0</v>
      </c>
      <c r="K137" s="15" t="n">
        <f aca="false">K25/SUM(K$21:K$25)*SUM(Month!L$55:L$59)</f>
        <v>0</v>
      </c>
      <c r="L137" s="15" t="n">
        <f aca="false">L25/SUM(L$21:L$25)*SUM(Month!M$55:M$59)</f>
        <v>0</v>
      </c>
      <c r="M137" s="15" t="n">
        <f aca="false">M25/SUM(M$21:M$25)*SUM(Month!N$55:N$59)</f>
        <v>0</v>
      </c>
      <c r="N137" s="15" t="n">
        <f aca="false">N25/SUM(N$21:N$25)*SUM(Month!O$55:O$59)</f>
        <v>-0</v>
      </c>
      <c r="O137" s="15" t="n">
        <f aca="false">O25/SUM(O$21:O$25)*SUM(Month!P$55:P$59)</f>
        <v>-0</v>
      </c>
      <c r="P137" s="15" t="n">
        <f aca="false">P25/SUM(P$21:P$25)*SUM(Month!Q$55:Q$59)</f>
        <v>0</v>
      </c>
      <c r="Q137" s="15" t="n">
        <f aca="false">Q25/SUM(Q$21:Q$25)*SUM(Month!R$55:R$59)</f>
        <v>-0</v>
      </c>
      <c r="R137" s="15" t="n">
        <f aca="false">R25/SUM(R$21:R$25)*SUM(Month!S$55:S$59)</f>
        <v>0</v>
      </c>
      <c r="S137" s="15" t="n">
        <f aca="false">S25/SUM(S$21:S$25)*SUM(Month!T$55:T$59)</f>
        <v>0</v>
      </c>
      <c r="T137" s="15" t="n">
        <f aca="false">T25/SUM(T$21:T$25)*SUM(Month!U$55:U$59)</f>
        <v>0</v>
      </c>
      <c r="U137" s="15" t="n">
        <f aca="false">U25/SUM(U$21:U$25)*SUM(Month!V$55:V$59)</f>
        <v>0</v>
      </c>
      <c r="V137" s="15" t="n">
        <f aca="false">V25/SUM(V$21:V$25)*SUM(Month!W$55:W$59)</f>
        <v>0</v>
      </c>
      <c r="W137" s="15" t="n">
        <f aca="false">W25/SUM(W$21:W$25)*SUM(Month!X$55:X$59)</f>
        <v>-0</v>
      </c>
      <c r="X137" s="15" t="n">
        <f aca="false">X25/SUM(X$21:X$25)*SUM(Month!Y$55:Y$59)</f>
        <v>0</v>
      </c>
      <c r="Y137" s="15" t="n">
        <f aca="false">Y25/SUM(Y$21:Y$25)*SUM(Month!Z$55:Z$59)</f>
        <v>-0</v>
      </c>
      <c r="Z137" s="15" t="n">
        <f aca="false">Z25/SUM(Z$21:Z$25)*SUM(Month!AA$55:AA$59)</f>
        <v>-0</v>
      </c>
      <c r="AA137" s="15" t="n">
        <f aca="false">AA25/SUM(AA$21:AA$25)*SUM(Month!AB$55:AB$59)</f>
        <v>-0</v>
      </c>
      <c r="AB137" s="15" t="n">
        <f aca="false">AB25/SUM(AB$21:AB$25)*SUM(Month!AC$55:AC$59)</f>
        <v>-0</v>
      </c>
      <c r="AC137" s="15" t="n">
        <f aca="false">AC25/SUM(AC$21:AC$25)*SUM(Month!AD$55:AD$59)</f>
        <v>0</v>
      </c>
      <c r="AD137" s="15" t="n">
        <f aca="false">AD25/SUM(AD$21:AD$25)*SUM(Month!AE$55:AE$59)</f>
        <v>0</v>
      </c>
      <c r="AE137" s="15" t="n">
        <f aca="false">AE25/SUM(AE$21:AE$25)*SUM(Month!AF$55:AF$59)</f>
        <v>0</v>
      </c>
      <c r="AF137" s="15" t="n">
        <f aca="false">AF25/SUM(AF$21:AF$25)*SUM(Month!AG$55:AG$59)</f>
        <v>0</v>
      </c>
      <c r="AG137" s="15" t="n">
        <f aca="false">AG25/SUM(AG$21:AG$25)*SUM(Month!AH$55:AH$59)</f>
        <v>0</v>
      </c>
      <c r="AH137" s="15" t="n">
        <f aca="false">AH25/SUM(AH$21:AH$25)*SUM(Month!AI$55:AI$59)</f>
        <v>0</v>
      </c>
      <c r="AI137" s="15" t="n">
        <f aca="false">AI25/SUM(AI$21:AI$25)*SUM(Month!AJ$55:AJ$59)</f>
        <v>-0</v>
      </c>
      <c r="AJ137" s="15" t="n">
        <f aca="false">AJ25/SUM(AJ$21:AJ$25)*SUM(Month!AK$55:AK$59)</f>
        <v>0</v>
      </c>
      <c r="AK137" s="15" t="n">
        <f aca="false">AK25/SUM(AK$21:AK$25)*SUM(Month!AL$55:AL$59)</f>
        <v>-0</v>
      </c>
    </row>
    <row r="138" customFormat="false" ht="13.8" hidden="false" customHeight="false" outlineLevel="0" collapsed="false">
      <c r="A138" s="11" t="s">
        <v>164</v>
      </c>
      <c r="B138" s="15" t="n">
        <f aca="false">SUM(B133:B137)</f>
        <v>-4242.78</v>
      </c>
      <c r="C138" s="15" t="n">
        <f aca="false">SUM(C133:C137)</f>
        <v>-123952.27</v>
      </c>
      <c r="D138" s="15" t="n">
        <f aca="false">SUM(D133:D137)</f>
        <v>-205661.96</v>
      </c>
      <c r="E138" s="15" t="n">
        <f aca="false">SUM(E133:E137)</f>
        <v>5555.74</v>
      </c>
      <c r="F138" s="15" t="n">
        <f aca="false">SUM(F133:F137)</f>
        <v>99119.41</v>
      </c>
      <c r="G138" s="15" t="n">
        <f aca="false">SUM(G133:G137)</f>
        <v>18188.31</v>
      </c>
      <c r="H138" s="15" t="n">
        <f aca="false">SUM(H133:H137)</f>
        <v>-3617.73</v>
      </c>
      <c r="I138" s="15" t="n">
        <f aca="false">SUM(I133:I137)</f>
        <v>15608.96</v>
      </c>
      <c r="J138" s="15" t="n">
        <f aca="false">SUM(J133:J137)</f>
        <v>22539.11</v>
      </c>
      <c r="K138" s="15" t="n">
        <f aca="false">SUM(K133:K137)</f>
        <v>84866.25</v>
      </c>
      <c r="L138" s="15" t="n">
        <f aca="false">SUM(L133:L137)</f>
        <v>162427.59</v>
      </c>
      <c r="M138" s="15" t="n">
        <f aca="false">SUM(M133:M137)</f>
        <v>328333.05</v>
      </c>
      <c r="N138" s="15" t="n">
        <f aca="false">SUM(N133:N137)</f>
        <v>-164189.06</v>
      </c>
      <c r="O138" s="15" t="n">
        <f aca="false">SUM(O133:O137)</f>
        <v>-18802.53</v>
      </c>
      <c r="P138" s="15" t="n">
        <f aca="false">SUM(P133:P137)</f>
        <v>471121.1</v>
      </c>
      <c r="Q138" s="15" t="n">
        <f aca="false">SUM(Q133:Q137)</f>
        <v>-345999.81</v>
      </c>
      <c r="R138" s="15" t="n">
        <f aca="false">SUM(R133:R137)</f>
        <v>854833.55</v>
      </c>
      <c r="S138" s="15" t="n">
        <f aca="false">SUM(S133:S137)</f>
        <v>186167.15</v>
      </c>
      <c r="T138" s="15" t="n">
        <f aca="false">SUM(T133:T137)</f>
        <v>269558.62</v>
      </c>
      <c r="U138" s="15" t="n">
        <f aca="false">SUM(U133:U137)</f>
        <v>264462.83</v>
      </c>
      <c r="V138" s="15" t="n">
        <f aca="false">SUM(V133:V137)</f>
        <v>205123.17</v>
      </c>
      <c r="W138" s="15" t="n">
        <f aca="false">SUM(W133:W137)</f>
        <v>-76868.72</v>
      </c>
      <c r="X138" s="15" t="n">
        <f aca="false">SUM(X133:X137)</f>
        <v>132615.25</v>
      </c>
      <c r="Y138" s="15" t="n">
        <f aca="false">SUM(Y133:Y137)</f>
        <v>-175297.84</v>
      </c>
      <c r="Z138" s="15" t="n">
        <f aca="false">SUM(Z133:Z137)</f>
        <v>-86756.24</v>
      </c>
      <c r="AA138" s="15" t="n">
        <f aca="false">SUM(AA133:AA137)</f>
        <v>-238836.15</v>
      </c>
      <c r="AB138" s="15" t="n">
        <f aca="false">SUM(AB133:AB137)</f>
        <v>-74609.59</v>
      </c>
      <c r="AC138" s="15" t="n">
        <f aca="false">SUM(AC133:AC137)</f>
        <v>232051.57</v>
      </c>
      <c r="AD138" s="15" t="n">
        <f aca="false">SUM(AD133:AD137)</f>
        <v>208751.28</v>
      </c>
      <c r="AE138" s="15" t="n">
        <f aca="false">SUM(AE133:AE137)</f>
        <v>895362.21</v>
      </c>
      <c r="AF138" s="15" t="n">
        <f aca="false">SUM(AF133:AF137)</f>
        <v>140078.65</v>
      </c>
      <c r="AG138" s="15" t="n">
        <f aca="false">SUM(AG133:AG137)</f>
        <v>318362.78</v>
      </c>
      <c r="AH138" s="15" t="n">
        <f aca="false">SUM(AH133:AH137)</f>
        <v>254142.19</v>
      </c>
      <c r="AI138" s="15" t="n">
        <f aca="false">SUM(AI133:AI137)</f>
        <v>-231076.87</v>
      </c>
      <c r="AJ138" s="15" t="n">
        <f aca="false">SUM(AJ133:AJ137)</f>
        <v>203185.92</v>
      </c>
      <c r="AK138" s="15" t="n">
        <f aca="false">SUM(AK133:AK137)</f>
        <v>-391112.07</v>
      </c>
    </row>
    <row r="139" customFormat="false" ht="13.8" hidden="false" customHeight="false" outlineLevel="0" collapsed="false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</row>
    <row r="140" customFormat="false" ht="13.8" hidden="false" customHeight="false" outlineLevel="0" collapsed="false">
      <c r="A140" s="11" t="s">
        <v>165</v>
      </c>
      <c r="B140" s="15" t="n">
        <f aca="false">B21/SUM(B$21:B$25)*SUM(Month!C$80)</f>
        <v>208468.02</v>
      </c>
      <c r="C140" s="15" t="n">
        <f aca="false">C21/SUM(C$21:C$25)*SUM(Month!D$80)</f>
        <v>210388.743557202</v>
      </c>
      <c r="D140" s="15" t="n">
        <f aca="false">D21/SUM(D$21:D$25)*SUM(Month!E$80)</f>
        <v>19124.7694833621</v>
      </c>
      <c r="E140" s="15" t="n">
        <f aca="false">E21/SUM(E$21:E$25)*SUM(Month!F$80)</f>
        <v>80979.5238600543</v>
      </c>
      <c r="F140" s="15" t="n">
        <f aca="false">F21/SUM(F$21:F$25)*SUM(Month!G$80)</f>
        <v>147867.762172676</v>
      </c>
      <c r="G140" s="15" t="n">
        <f aca="false">G21/SUM(G$21:G$25)*SUM(Month!H$80)</f>
        <v>181551.864688007</v>
      </c>
      <c r="H140" s="15" t="n">
        <f aca="false">H21/SUM(H$21:H$25)*SUM(Month!I$80)</f>
        <v>177207.674671578</v>
      </c>
      <c r="I140" s="15" t="n">
        <f aca="false">I21/SUM(I$21:I$25)*SUM(Month!J$80)</f>
        <v>74123.2844038504</v>
      </c>
      <c r="J140" s="15" t="n">
        <f aca="false">J21/SUM(J$21:J$25)*SUM(Month!K$80)</f>
        <v>180324.235949723</v>
      </c>
      <c r="K140" s="15" t="n">
        <f aca="false">K21/SUM(K$21:K$25)*SUM(Month!L$80)</f>
        <v>332968.667974567</v>
      </c>
      <c r="L140" s="15" t="n">
        <f aca="false">L21/SUM(L$21:L$25)*SUM(Month!M$80)</f>
        <v>401481.96</v>
      </c>
      <c r="M140" s="15" t="n">
        <f aca="false">M21/SUM(M$21:M$25)*SUM(Month!N$80)</f>
        <v>402601.654985596</v>
      </c>
      <c r="N140" s="15" t="n">
        <f aca="false">N21/SUM(N$21:N$25)*SUM(Month!O$80)</f>
        <v>401892.720854303</v>
      </c>
      <c r="O140" s="15" t="n">
        <f aca="false">O21/SUM(O$21:O$25)*SUM(Month!P$80)</f>
        <v>260804.377525663</v>
      </c>
      <c r="P140" s="15" t="n">
        <f aca="false">P21/SUM(P$21:P$25)*SUM(Month!Q$80)</f>
        <v>149640.574564861</v>
      </c>
      <c r="Q140" s="15" t="n">
        <f aca="false">Q21/SUM(Q$21:Q$25)*SUM(Month!R$80)</f>
        <v>313796.690623773</v>
      </c>
      <c r="R140" s="15" t="n">
        <f aca="false">R21/SUM(R$21:R$25)*SUM(Month!S$80)</f>
        <v>374485.702016868</v>
      </c>
      <c r="S140" s="15" t="n">
        <f aca="false">S21/SUM(S$21:S$25)*SUM(Month!T$80)</f>
        <v>515020.257903755</v>
      </c>
      <c r="T140" s="15" t="n">
        <f aca="false">T21/SUM(T$21:T$25)*SUM(Month!U$80)</f>
        <v>483270.808403157</v>
      </c>
      <c r="U140" s="15" t="n">
        <f aca="false">U21/SUM(U$21:U$25)*SUM(Month!V$80)</f>
        <v>164673.514325381</v>
      </c>
      <c r="V140" s="15" t="n">
        <f aca="false">V21/SUM(V$21:V$25)*SUM(Month!W$80)</f>
        <v>93534.4101292247</v>
      </c>
      <c r="W140" s="15" t="n">
        <f aca="false">W21/SUM(W$21:W$25)*SUM(Month!X$80)</f>
        <v>621989.941770916</v>
      </c>
      <c r="X140" s="15" t="n">
        <f aca="false">X21/SUM(X$21:X$25)*SUM(Month!Y$80)</f>
        <v>677599.182722039</v>
      </c>
      <c r="Y140" s="15" t="n">
        <f aca="false">Y21/SUM(Y$21:Y$25)*SUM(Month!Z$80)</f>
        <v>821325.698959681</v>
      </c>
      <c r="Z140" s="15" t="n">
        <f aca="false">Z21/SUM(Z$21:Z$25)*SUM(Month!AA$80)</f>
        <v>746639.063261052</v>
      </c>
      <c r="AA140" s="15" t="n">
        <f aca="false">AA21/SUM(AA$21:AA$25)*SUM(Month!AB$80)</f>
        <v>440655.438893158</v>
      </c>
      <c r="AB140" s="15" t="n">
        <f aca="false">AB21/SUM(AB$21:AB$25)*SUM(Month!AC$80)</f>
        <v>186750.578479945</v>
      </c>
      <c r="AC140" s="15" t="n">
        <f aca="false">AC21/SUM(AC$21:AC$25)*SUM(Month!AD$80)</f>
        <v>270835.742715274</v>
      </c>
      <c r="AD140" s="15" t="n">
        <f aca="false">AD21/SUM(AD$21:AD$25)*SUM(Month!AE$80)</f>
        <v>513378.076330828</v>
      </c>
      <c r="AE140" s="15" t="n">
        <f aca="false">AE21/SUM(AE$21:AE$25)*SUM(Month!AF$80)</f>
        <v>603120.775731395</v>
      </c>
      <c r="AF140" s="15" t="n">
        <f aca="false">AF21/SUM(AF$21:AF$25)*SUM(Month!AG$80)</f>
        <v>475140.748098794</v>
      </c>
      <c r="AG140" s="15" t="n">
        <f aca="false">AG21/SUM(AG$21:AG$25)*SUM(Month!AH$80)</f>
        <v>277681.177167777</v>
      </c>
      <c r="AH140" s="15" t="n">
        <f aca="false">AH21/SUM(AH$21:AH$25)*SUM(Month!AI$80)</f>
        <v>96734.3560780091</v>
      </c>
      <c r="AI140" s="15" t="n">
        <f aca="false">AI21/SUM(AI$21:AI$25)*SUM(Month!AJ$80)</f>
        <v>841094.901119245</v>
      </c>
      <c r="AJ140" s="15" t="n">
        <f aca="false">AJ21/SUM(AJ$21:AJ$25)*SUM(Month!AK$80)</f>
        <v>952457.100993875</v>
      </c>
      <c r="AK140" s="15" t="n">
        <f aca="false">AK21/SUM(AK$21:AK$25)*SUM(Month!AL$80)</f>
        <v>946006.024185683</v>
      </c>
    </row>
    <row r="141" customFormat="false" ht="13.8" hidden="false" customHeight="false" outlineLevel="0" collapsed="false">
      <c r="A141" s="11" t="s">
        <v>166</v>
      </c>
      <c r="B141" s="15" t="n">
        <f aca="false">B22/SUM(B$21:B$25)*SUM(Month!C$80)</f>
        <v>0</v>
      </c>
      <c r="C141" s="15" t="n">
        <f aca="false">C22/SUM(C$21:C$25)*SUM(Month!D$80)</f>
        <v>0</v>
      </c>
      <c r="D141" s="15" t="n">
        <f aca="false">D22/SUM(D$21:D$25)*SUM(Month!E$80)</f>
        <v>0</v>
      </c>
      <c r="E141" s="15" t="n">
        <f aca="false">E22/SUM(E$21:E$25)*SUM(Month!F$80)</f>
        <v>0</v>
      </c>
      <c r="F141" s="15" t="n">
        <f aca="false">F22/SUM(F$21:F$25)*SUM(Month!G$80)</f>
        <v>0</v>
      </c>
      <c r="G141" s="15" t="n">
        <f aca="false">G22/SUM(G$21:G$25)*SUM(Month!H$80)</f>
        <v>0</v>
      </c>
      <c r="H141" s="15" t="n">
        <f aca="false">H22/SUM(H$21:H$25)*SUM(Month!I$80)</f>
        <v>0</v>
      </c>
      <c r="I141" s="15" t="n">
        <f aca="false">I22/SUM(I$21:I$25)*SUM(Month!J$80)</f>
        <v>0</v>
      </c>
      <c r="J141" s="15" t="n">
        <f aca="false">J22/SUM(J$21:J$25)*SUM(Month!K$80)</f>
        <v>0</v>
      </c>
      <c r="K141" s="15" t="n">
        <f aca="false">K22/SUM(K$21:K$25)*SUM(Month!L$80)</f>
        <v>0</v>
      </c>
      <c r="L141" s="15" t="n">
        <f aca="false">L22/SUM(L$21:L$25)*SUM(Month!M$80)</f>
        <v>0</v>
      </c>
      <c r="M141" s="15" t="n">
        <f aca="false">M22/SUM(M$21:M$25)*SUM(Month!N$80)</f>
        <v>0</v>
      </c>
      <c r="N141" s="15" t="n">
        <f aca="false">N22/SUM(N$21:N$25)*SUM(Month!O$80)</f>
        <v>0</v>
      </c>
      <c r="O141" s="15" t="n">
        <f aca="false">O22/SUM(O$21:O$25)*SUM(Month!P$80)</f>
        <v>0</v>
      </c>
      <c r="P141" s="15" t="n">
        <f aca="false">P22/SUM(P$21:P$25)*SUM(Month!Q$80)</f>
        <v>0</v>
      </c>
      <c r="Q141" s="15" t="n">
        <f aca="false">Q22/SUM(Q$21:Q$25)*SUM(Month!R$80)</f>
        <v>0</v>
      </c>
      <c r="R141" s="15" t="n">
        <f aca="false">R22/SUM(R$21:R$25)*SUM(Month!S$80)</f>
        <v>0</v>
      </c>
      <c r="S141" s="15" t="n">
        <f aca="false">S22/SUM(S$21:S$25)*SUM(Month!T$80)</f>
        <v>0</v>
      </c>
      <c r="T141" s="15" t="n">
        <f aca="false">T22/SUM(T$21:T$25)*SUM(Month!U$80)</f>
        <v>0</v>
      </c>
      <c r="U141" s="15" t="n">
        <f aca="false">U22/SUM(U$21:U$25)*SUM(Month!V$80)</f>
        <v>0</v>
      </c>
      <c r="V141" s="15" t="n">
        <f aca="false">V22/SUM(V$21:V$25)*SUM(Month!W$80)</f>
        <v>0</v>
      </c>
      <c r="W141" s="15" t="n">
        <f aca="false">W22/SUM(W$21:W$25)*SUM(Month!X$80)</f>
        <v>0</v>
      </c>
      <c r="X141" s="15" t="n">
        <f aca="false">X22/SUM(X$21:X$25)*SUM(Month!Y$80)</f>
        <v>0</v>
      </c>
      <c r="Y141" s="15" t="n">
        <f aca="false">Y22/SUM(Y$21:Y$25)*SUM(Month!Z$80)</f>
        <v>0</v>
      </c>
      <c r="Z141" s="15" t="n">
        <f aca="false">Z22/SUM(Z$21:Z$25)*SUM(Month!AA$80)</f>
        <v>0</v>
      </c>
      <c r="AA141" s="15" t="n">
        <f aca="false">AA22/SUM(AA$21:AA$25)*SUM(Month!AB$80)</f>
        <v>0</v>
      </c>
      <c r="AB141" s="15" t="n">
        <f aca="false">AB22/SUM(AB$21:AB$25)*SUM(Month!AC$80)</f>
        <v>0</v>
      </c>
      <c r="AC141" s="15" t="n">
        <f aca="false">AC22/SUM(AC$21:AC$25)*SUM(Month!AD$80)</f>
        <v>0</v>
      </c>
      <c r="AD141" s="15" t="n">
        <f aca="false">AD22/SUM(AD$21:AD$25)*SUM(Month!AE$80)</f>
        <v>0</v>
      </c>
      <c r="AE141" s="15" t="n">
        <f aca="false">AE22/SUM(AE$21:AE$25)*SUM(Month!AF$80)</f>
        <v>0</v>
      </c>
      <c r="AF141" s="15" t="n">
        <f aca="false">AF22/SUM(AF$21:AF$25)*SUM(Month!AG$80)</f>
        <v>0</v>
      </c>
      <c r="AG141" s="15" t="n">
        <f aca="false">AG22/SUM(AG$21:AG$25)*SUM(Month!AH$80)</f>
        <v>0</v>
      </c>
      <c r="AH141" s="15" t="n">
        <f aca="false">AH22/SUM(AH$21:AH$25)*SUM(Month!AI$80)</f>
        <v>0</v>
      </c>
      <c r="AI141" s="15" t="n">
        <f aca="false">AI22/SUM(AI$21:AI$25)*SUM(Month!AJ$80)</f>
        <v>0</v>
      </c>
      <c r="AJ141" s="15" t="n">
        <f aca="false">AJ22/SUM(AJ$21:AJ$25)*SUM(Month!AK$80)</f>
        <v>0</v>
      </c>
      <c r="AK141" s="15" t="n">
        <f aca="false">AK22/SUM(AK$21:AK$25)*SUM(Month!AL$80)</f>
        <v>0</v>
      </c>
    </row>
    <row r="142" customFormat="false" ht="13.8" hidden="false" customHeight="false" outlineLevel="0" collapsed="false">
      <c r="A142" s="11" t="s">
        <v>167</v>
      </c>
      <c r="B142" s="15" t="n">
        <f aca="false">B23/SUM(B$21:B$25)*SUM(Month!C$80)</f>
        <v>0</v>
      </c>
      <c r="C142" s="15" t="n">
        <f aca="false">C23/SUM(C$21:C$25)*SUM(Month!D$80)</f>
        <v>3233.91644279797</v>
      </c>
      <c r="D142" s="15" t="n">
        <f aca="false">D23/SUM(D$21:D$25)*SUM(Month!E$80)</f>
        <v>194497.890516638</v>
      </c>
      <c r="E142" s="15" t="n">
        <f aca="false">E23/SUM(E$21:E$25)*SUM(Month!F$80)</f>
        <v>132643.136139946</v>
      </c>
      <c r="F142" s="15" t="n">
        <f aca="false">F23/SUM(F$21:F$25)*SUM(Month!G$80)</f>
        <v>52715.5478273239</v>
      </c>
      <c r="G142" s="15" t="n">
        <f aca="false">G23/SUM(G$21:G$25)*SUM(Month!H$80)</f>
        <v>32070.7953119934</v>
      </c>
      <c r="H142" s="15" t="n">
        <f aca="false">H23/SUM(H$21:H$25)*SUM(Month!I$80)</f>
        <v>37671.0353284217</v>
      </c>
      <c r="I142" s="15" t="n">
        <f aca="false">I23/SUM(I$21:I$25)*SUM(Month!J$80)</f>
        <v>140755.42559615</v>
      </c>
      <c r="J142" s="15" t="n">
        <f aca="false">J23/SUM(J$21:J$25)*SUM(Month!K$80)</f>
        <v>34554.474050277</v>
      </c>
      <c r="K142" s="15" t="n">
        <f aca="false">K23/SUM(K$21:K$25)*SUM(Month!L$80)</f>
        <v>1826.9620254329</v>
      </c>
      <c r="L142" s="15" t="n">
        <f aca="false">L23/SUM(L$21:L$25)*SUM(Month!M$80)</f>
        <v>0</v>
      </c>
      <c r="M142" s="15" t="n">
        <f aca="false">M23/SUM(M$21:M$25)*SUM(Month!N$80)</f>
        <v>4841.02501440364</v>
      </c>
      <c r="N142" s="15" t="n">
        <f aca="false">N23/SUM(N$21:N$25)*SUM(Month!O$80)</f>
        <v>3813.38914569656</v>
      </c>
      <c r="O142" s="15" t="n">
        <f aca="false">O23/SUM(O$21:O$25)*SUM(Month!P$80)</f>
        <v>144901.732474338</v>
      </c>
      <c r="P142" s="15" t="n">
        <f aca="false">P23/SUM(P$21:P$25)*SUM(Month!Q$80)</f>
        <v>261771.785435139</v>
      </c>
      <c r="Q142" s="15" t="n">
        <f aca="false">Q23/SUM(Q$21:Q$25)*SUM(Month!R$80)</f>
        <v>97615.6693762272</v>
      </c>
      <c r="R142" s="15" t="n">
        <f aca="false">R23/SUM(R$21:R$25)*SUM(Month!S$80)</f>
        <v>36926.6579831324</v>
      </c>
      <c r="S142" s="15" t="n">
        <f aca="false">S23/SUM(S$21:S$25)*SUM(Month!T$80)</f>
        <v>144998.892096245</v>
      </c>
      <c r="T142" s="15" t="n">
        <f aca="false">T23/SUM(T$21:T$25)*SUM(Month!U$80)</f>
        <v>347626.231596843</v>
      </c>
      <c r="U142" s="15" t="n">
        <f aca="false">U23/SUM(U$21:U$25)*SUM(Month!V$80)</f>
        <v>561960.877626179</v>
      </c>
      <c r="V142" s="15" t="n">
        <f aca="false">V23/SUM(V$21:V$25)*SUM(Month!W$80)</f>
        <v>541687.94216643</v>
      </c>
      <c r="W142" s="15" t="n">
        <f aca="false">W23/SUM(W$21:W$25)*SUM(Month!X$80)</f>
        <v>54189.0190486825</v>
      </c>
      <c r="X142" s="15" t="n">
        <f aca="false">X23/SUM(X$21:X$25)*SUM(Month!Y$80)</f>
        <v>16959.7609749801</v>
      </c>
      <c r="Y142" s="15" t="n">
        <f aca="false">Y23/SUM(Y$21:Y$25)*SUM(Month!Z$80)</f>
        <v>5800.59031251868</v>
      </c>
      <c r="Z142" s="15" t="n">
        <f aca="false">Z23/SUM(Z$21:Z$25)*SUM(Month!AA$80)</f>
        <v>82845.2603695727</v>
      </c>
      <c r="AA142" s="15" t="n">
        <f aca="false">AA23/SUM(AA$21:AA$25)*SUM(Month!AB$80)</f>
        <v>391363.691106842</v>
      </c>
      <c r="AB142" s="15" t="n">
        <f aca="false">AB23/SUM(AB$21:AB$25)*SUM(Month!AC$80)</f>
        <v>617163.801067313</v>
      </c>
      <c r="AC142" s="15" t="n">
        <f aca="false">AC23/SUM(AC$21:AC$25)*SUM(Month!AD$80)</f>
        <v>549295.257029879</v>
      </c>
      <c r="AD142" s="15" t="n">
        <f aca="false">AD23/SUM(AD$21:AD$25)*SUM(Month!AE$80)</f>
        <v>283402.358008346</v>
      </c>
      <c r="AE142" s="15" t="n">
        <f aca="false">AE23/SUM(AE$21:AE$25)*SUM(Month!AF$80)</f>
        <v>214875.022243319</v>
      </c>
      <c r="AF142" s="15" t="n">
        <f aca="false">AF23/SUM(AF$21:AF$25)*SUM(Month!AG$80)</f>
        <v>294437.575977969</v>
      </c>
      <c r="AG142" s="15" t="n">
        <f aca="false">AG23/SUM(AG$21:AG$25)*SUM(Month!AH$80)</f>
        <v>485692.041105727</v>
      </c>
      <c r="AH142" s="15" t="n">
        <f aca="false">AH23/SUM(AH$21:AH$25)*SUM(Month!AI$80)</f>
        <v>848877.555542589</v>
      </c>
      <c r="AI142" s="15" t="n">
        <f aca="false">AI23/SUM(AI$21:AI$25)*SUM(Month!AJ$80)</f>
        <v>116717.801354742</v>
      </c>
      <c r="AJ142" s="15" t="n">
        <f aca="false">AJ23/SUM(AJ$21:AJ$25)*SUM(Month!AK$80)</f>
        <v>41666.934314098</v>
      </c>
      <c r="AK142" s="15" t="n">
        <f aca="false">AK23/SUM(AK$21:AK$25)*SUM(Month!AL$80)</f>
        <v>74208.1012033815</v>
      </c>
    </row>
    <row r="143" customFormat="false" ht="13.8" hidden="false" customHeight="false" outlineLevel="0" collapsed="false">
      <c r="A143" s="11" t="s">
        <v>168</v>
      </c>
      <c r="B143" s="15" t="n">
        <f aca="false">B24/SUM(B$21:B$25)*SUM(Month!C$80)</f>
        <v>0</v>
      </c>
      <c r="C143" s="15" t="n">
        <f aca="false">C24/SUM(C$21:C$25)*SUM(Month!D$80)</f>
        <v>0</v>
      </c>
      <c r="D143" s="15" t="n">
        <f aca="false">D24/SUM(D$21:D$25)*SUM(Month!E$80)</f>
        <v>0</v>
      </c>
      <c r="E143" s="15" t="n">
        <f aca="false">E24/SUM(E$21:E$25)*SUM(Month!F$80)</f>
        <v>0</v>
      </c>
      <c r="F143" s="15" t="n">
        <f aca="false">F24/SUM(F$21:F$25)*SUM(Month!G$80)</f>
        <v>0</v>
      </c>
      <c r="G143" s="15" t="n">
        <f aca="false">G24/SUM(G$21:G$25)*SUM(Month!H$80)</f>
        <v>0</v>
      </c>
      <c r="H143" s="15" t="n">
        <f aca="false">H24/SUM(H$21:H$25)*SUM(Month!I$80)</f>
        <v>0</v>
      </c>
      <c r="I143" s="15" t="n">
        <f aca="false">I24/SUM(I$21:I$25)*SUM(Month!J$80)</f>
        <v>0</v>
      </c>
      <c r="J143" s="15" t="n">
        <f aca="false">J24/SUM(J$21:J$25)*SUM(Month!K$80)</f>
        <v>0</v>
      </c>
      <c r="K143" s="15" t="n">
        <f aca="false">K24/SUM(K$21:K$25)*SUM(Month!L$80)</f>
        <v>0</v>
      </c>
      <c r="L143" s="15" t="n">
        <f aca="false">L24/SUM(L$21:L$25)*SUM(Month!M$80)</f>
        <v>0</v>
      </c>
      <c r="M143" s="15" t="n">
        <f aca="false">M24/SUM(M$21:M$25)*SUM(Month!N$80)</f>
        <v>0</v>
      </c>
      <c r="N143" s="15" t="n">
        <f aca="false">N24/SUM(N$21:N$25)*SUM(Month!O$80)</f>
        <v>0</v>
      </c>
      <c r="O143" s="15" t="n">
        <f aca="false">O24/SUM(O$21:O$25)*SUM(Month!P$80)</f>
        <v>0</v>
      </c>
      <c r="P143" s="15" t="n">
        <f aca="false">P24/SUM(P$21:P$25)*SUM(Month!Q$80)</f>
        <v>0</v>
      </c>
      <c r="Q143" s="15" t="n">
        <f aca="false">Q24/SUM(Q$21:Q$25)*SUM(Month!R$80)</f>
        <v>0</v>
      </c>
      <c r="R143" s="15" t="n">
        <f aca="false">R24/SUM(R$21:R$25)*SUM(Month!S$80)</f>
        <v>0</v>
      </c>
      <c r="S143" s="15" t="n">
        <f aca="false">S24/SUM(S$21:S$25)*SUM(Month!T$80)</f>
        <v>0</v>
      </c>
      <c r="T143" s="15" t="n">
        <f aca="false">T24/SUM(T$21:T$25)*SUM(Month!U$80)</f>
        <v>0</v>
      </c>
      <c r="U143" s="15" t="n">
        <f aca="false">U24/SUM(U$21:U$25)*SUM(Month!V$80)</f>
        <v>112040.428048439</v>
      </c>
      <c r="V143" s="15" t="n">
        <f aca="false">V24/SUM(V$21:V$25)*SUM(Month!W$80)</f>
        <v>203452.487704345</v>
      </c>
      <c r="W143" s="15" t="n">
        <f aca="false">W24/SUM(W$21:W$25)*SUM(Month!X$80)</f>
        <v>29729.5691804013</v>
      </c>
      <c r="X143" s="15" t="n">
        <f aca="false">X24/SUM(X$21:X$25)*SUM(Month!Y$80)</f>
        <v>11349.5963029813</v>
      </c>
      <c r="Y143" s="15" t="n">
        <f aca="false">Y24/SUM(Y$21:Y$25)*SUM(Month!Z$80)</f>
        <v>4892.61072780061</v>
      </c>
      <c r="Z143" s="15" t="n">
        <f aca="false">Z24/SUM(Z$21:Z$25)*SUM(Month!AA$80)</f>
        <v>2534.80636937568</v>
      </c>
      <c r="AA143" s="15" t="n">
        <f aca="false">AA24/SUM(AA$21:AA$25)*SUM(Month!AB$80)</f>
        <v>0</v>
      </c>
      <c r="AB143" s="15" t="n">
        <f aca="false">AB24/SUM(AB$21:AB$25)*SUM(Month!AC$80)</f>
        <v>28104.7504527428</v>
      </c>
      <c r="AC143" s="15" t="n">
        <f aca="false">AC24/SUM(AC$21:AC$25)*SUM(Month!AD$80)</f>
        <v>11888.1302548476</v>
      </c>
      <c r="AD143" s="15" t="n">
        <f aca="false">AD24/SUM(AD$21:AD$25)*SUM(Month!AE$80)</f>
        <v>35238.6956608264</v>
      </c>
      <c r="AE143" s="15" t="n">
        <f aca="false">AE24/SUM(AE$21:AE$25)*SUM(Month!AF$80)</f>
        <v>14023.3320252856</v>
      </c>
      <c r="AF143" s="15" t="n">
        <f aca="false">AF24/SUM(AF$21:AF$25)*SUM(Month!AG$80)</f>
        <v>7005.54592323704</v>
      </c>
      <c r="AG143" s="15" t="n">
        <f aca="false">AG24/SUM(AG$21:AG$25)*SUM(Month!AH$80)</f>
        <v>12302.0117264966</v>
      </c>
      <c r="AH143" s="15" t="n">
        <f aca="false">AH24/SUM(AH$21:AH$25)*SUM(Month!AI$80)</f>
        <v>26289.9883794021</v>
      </c>
      <c r="AI143" s="15" t="n">
        <f aca="false">AI24/SUM(AI$21:AI$25)*SUM(Month!AJ$80)</f>
        <v>17188.7375260132</v>
      </c>
      <c r="AJ143" s="15" t="n">
        <f aca="false">AJ24/SUM(AJ$21:AJ$25)*SUM(Month!AK$80)</f>
        <v>21246.0246920272</v>
      </c>
      <c r="AK143" s="15" t="n">
        <f aca="false">AK24/SUM(AK$21:AK$25)*SUM(Month!AL$80)</f>
        <v>31337.5046109351</v>
      </c>
    </row>
    <row r="144" customFormat="false" ht="13.8" hidden="false" customHeight="false" outlineLevel="0" collapsed="false">
      <c r="A144" s="11" t="s">
        <v>169</v>
      </c>
      <c r="B144" s="15" t="n">
        <f aca="false">B25/SUM(B$21:B$25)*SUM(Month!C$80)</f>
        <v>0</v>
      </c>
      <c r="C144" s="15" t="n">
        <f aca="false">C25/SUM(C$21:C$25)*SUM(Month!D$80)</f>
        <v>0</v>
      </c>
      <c r="D144" s="15" t="n">
        <f aca="false">D25/SUM(D$21:D$25)*SUM(Month!E$80)</f>
        <v>0</v>
      </c>
      <c r="E144" s="15" t="n">
        <f aca="false">E25/SUM(E$21:E$25)*SUM(Month!F$80)</f>
        <v>0</v>
      </c>
      <c r="F144" s="15" t="n">
        <f aca="false">F25/SUM(F$21:F$25)*SUM(Month!G$80)</f>
        <v>0</v>
      </c>
      <c r="G144" s="15" t="n">
        <f aca="false">G25/SUM(G$21:G$25)*SUM(Month!H$80)</f>
        <v>0</v>
      </c>
      <c r="H144" s="15" t="n">
        <f aca="false">H25/SUM(H$21:H$25)*SUM(Month!I$80)</f>
        <v>0</v>
      </c>
      <c r="I144" s="15" t="n">
        <f aca="false">I25/SUM(I$21:I$25)*SUM(Month!J$80)</f>
        <v>0</v>
      </c>
      <c r="J144" s="15" t="n">
        <f aca="false">J25/SUM(J$21:J$25)*SUM(Month!K$80)</f>
        <v>0</v>
      </c>
      <c r="K144" s="15" t="n">
        <f aca="false">K25/SUM(K$21:K$25)*SUM(Month!L$80)</f>
        <v>0</v>
      </c>
      <c r="L144" s="15" t="n">
        <f aca="false">L25/SUM(L$21:L$25)*SUM(Month!M$80)</f>
        <v>0</v>
      </c>
      <c r="M144" s="15" t="n">
        <f aca="false">M25/SUM(M$21:M$25)*SUM(Month!N$80)</f>
        <v>0</v>
      </c>
      <c r="N144" s="15" t="n">
        <f aca="false">N25/SUM(N$21:N$25)*SUM(Month!O$80)</f>
        <v>0</v>
      </c>
      <c r="O144" s="15" t="n">
        <f aca="false">O25/SUM(O$21:O$25)*SUM(Month!P$80)</f>
        <v>0</v>
      </c>
      <c r="P144" s="15" t="n">
        <f aca="false">P25/SUM(P$21:P$25)*SUM(Month!Q$80)</f>
        <v>0</v>
      </c>
      <c r="Q144" s="15" t="n">
        <f aca="false">Q25/SUM(Q$21:Q$25)*SUM(Month!R$80)</f>
        <v>0</v>
      </c>
      <c r="R144" s="15" t="n">
        <f aca="false">R25/SUM(R$21:R$25)*SUM(Month!S$80)</f>
        <v>0</v>
      </c>
      <c r="S144" s="15" t="n">
        <f aca="false">S25/SUM(S$21:S$25)*SUM(Month!T$80)</f>
        <v>0</v>
      </c>
      <c r="T144" s="15" t="n">
        <f aca="false">T25/SUM(T$21:T$25)*SUM(Month!U$80)</f>
        <v>0</v>
      </c>
      <c r="U144" s="15" t="n">
        <f aca="false">U25/SUM(U$21:U$25)*SUM(Month!V$80)</f>
        <v>0</v>
      </c>
      <c r="V144" s="15" t="n">
        <f aca="false">V25/SUM(V$21:V$25)*SUM(Month!W$80)</f>
        <v>0</v>
      </c>
      <c r="W144" s="15" t="n">
        <f aca="false">W25/SUM(W$21:W$25)*SUM(Month!X$80)</f>
        <v>0</v>
      </c>
      <c r="X144" s="15" t="n">
        <f aca="false">X25/SUM(X$21:X$25)*SUM(Month!Y$80)</f>
        <v>0</v>
      </c>
      <c r="Y144" s="15" t="n">
        <f aca="false">Y25/SUM(Y$21:Y$25)*SUM(Month!Z$80)</f>
        <v>0</v>
      </c>
      <c r="Z144" s="15" t="n">
        <f aca="false">Z25/SUM(Z$21:Z$25)*SUM(Month!AA$80)</f>
        <v>0</v>
      </c>
      <c r="AA144" s="15" t="n">
        <f aca="false">AA25/SUM(AA$21:AA$25)*SUM(Month!AB$80)</f>
        <v>0</v>
      </c>
      <c r="AB144" s="15" t="n">
        <f aca="false">AB25/SUM(AB$21:AB$25)*SUM(Month!AC$80)</f>
        <v>0</v>
      </c>
      <c r="AC144" s="15" t="n">
        <f aca="false">AC25/SUM(AC$21:AC$25)*SUM(Month!AD$80)</f>
        <v>0</v>
      </c>
      <c r="AD144" s="15" t="n">
        <f aca="false">AD25/SUM(AD$21:AD$25)*SUM(Month!AE$80)</f>
        <v>0</v>
      </c>
      <c r="AE144" s="15" t="n">
        <f aca="false">AE25/SUM(AE$21:AE$25)*SUM(Month!AF$80)</f>
        <v>0</v>
      </c>
      <c r="AF144" s="15" t="n">
        <f aca="false">AF25/SUM(AF$21:AF$25)*SUM(Month!AG$80)</f>
        <v>0</v>
      </c>
      <c r="AG144" s="15" t="n">
        <f aca="false">AG25/SUM(AG$21:AG$25)*SUM(Month!AH$80)</f>
        <v>0</v>
      </c>
      <c r="AH144" s="15" t="n">
        <f aca="false">AH25/SUM(AH$21:AH$25)*SUM(Month!AI$80)</f>
        <v>0</v>
      </c>
      <c r="AI144" s="15" t="n">
        <f aca="false">AI25/SUM(AI$21:AI$25)*SUM(Month!AJ$80)</f>
        <v>0</v>
      </c>
      <c r="AJ144" s="15" t="n">
        <f aca="false">AJ25/SUM(AJ$21:AJ$25)*SUM(Month!AK$80)</f>
        <v>0</v>
      </c>
      <c r="AK144" s="15" t="n">
        <f aca="false">AK25/SUM(AK$21:AK$25)*SUM(Month!AL$80)</f>
        <v>0</v>
      </c>
    </row>
    <row r="145" customFormat="false" ht="13.8" hidden="false" customHeight="false" outlineLevel="0" collapsed="false">
      <c r="A145" s="11" t="s">
        <v>170</v>
      </c>
      <c r="B145" s="15" t="n">
        <f aca="false">SUM(B140:B144)</f>
        <v>208468.02</v>
      </c>
      <c r="C145" s="15" t="n">
        <f aca="false">SUM(C140:C144)</f>
        <v>213622.66</v>
      </c>
      <c r="D145" s="15" t="n">
        <f aca="false">SUM(D140:D144)</f>
        <v>213622.66</v>
      </c>
      <c r="E145" s="15" t="n">
        <f aca="false">SUM(E140:E144)</f>
        <v>213622.66</v>
      </c>
      <c r="F145" s="15" t="n">
        <f aca="false">SUM(F140:F144)</f>
        <v>200583.31</v>
      </c>
      <c r="G145" s="15" t="n">
        <f aca="false">SUM(G140:G144)</f>
        <v>213622.66</v>
      </c>
      <c r="H145" s="15" t="n">
        <f aca="false">SUM(H140:H144)</f>
        <v>214878.71</v>
      </c>
      <c r="I145" s="15" t="n">
        <f aca="false">SUM(I140:I144)</f>
        <v>214878.71</v>
      </c>
      <c r="J145" s="15" t="n">
        <f aca="false">SUM(J140:J144)</f>
        <v>214878.71</v>
      </c>
      <c r="K145" s="15" t="n">
        <f aca="false">SUM(K140:K144)</f>
        <v>334795.63</v>
      </c>
      <c r="L145" s="15" t="n">
        <f aca="false">SUM(L140:L144)</f>
        <v>401481.96</v>
      </c>
      <c r="M145" s="15" t="n">
        <f aca="false">SUM(M140:M144)</f>
        <v>407442.68</v>
      </c>
      <c r="N145" s="15" t="n">
        <f aca="false">SUM(N140:N144)</f>
        <v>405706.11</v>
      </c>
      <c r="O145" s="15" t="n">
        <f aca="false">SUM(O140:O144)</f>
        <v>405706.11</v>
      </c>
      <c r="P145" s="15" t="n">
        <f aca="false">SUM(P140:P144)</f>
        <v>411412.36</v>
      </c>
      <c r="Q145" s="15" t="n">
        <f aca="false">SUM(Q140:Q144)</f>
        <v>411412.36</v>
      </c>
      <c r="R145" s="15" t="n">
        <f aca="false">SUM(R140:R144)</f>
        <v>411412.36</v>
      </c>
      <c r="S145" s="15" t="n">
        <f aca="false">SUM(S140:S144)</f>
        <v>660019.15</v>
      </c>
      <c r="T145" s="15" t="n">
        <f aca="false">SUM(T140:T144)</f>
        <v>830897.04</v>
      </c>
      <c r="U145" s="15" t="n">
        <f aca="false">SUM(U140:U144)</f>
        <v>838674.82</v>
      </c>
      <c r="V145" s="15" t="n">
        <f aca="false">SUM(V140:V144)</f>
        <v>838674.84</v>
      </c>
      <c r="W145" s="15" t="n">
        <f aca="false">SUM(W140:W144)</f>
        <v>705908.53</v>
      </c>
      <c r="X145" s="15" t="n">
        <f aca="false">SUM(X140:X144)</f>
        <v>705908.54</v>
      </c>
      <c r="Y145" s="15" t="n">
        <f aca="false">SUM(Y140:Y144)</f>
        <v>832018.9</v>
      </c>
      <c r="Z145" s="15" t="n">
        <f aca="false">SUM(Z140:Z144)</f>
        <v>832019.13</v>
      </c>
      <c r="AA145" s="15" t="n">
        <f aca="false">SUM(AA140:AA144)</f>
        <v>832019.13</v>
      </c>
      <c r="AB145" s="15" t="n">
        <f aca="false">SUM(AB140:AB144)</f>
        <v>832019.13</v>
      </c>
      <c r="AC145" s="15" t="n">
        <f aca="false">SUM(AC140:AC144)</f>
        <v>832019.13</v>
      </c>
      <c r="AD145" s="15" t="n">
        <f aca="false">SUM(AD140:AD144)</f>
        <v>832019.13</v>
      </c>
      <c r="AE145" s="15" t="n">
        <f aca="false">SUM(AE140:AE144)</f>
        <v>832019.13</v>
      </c>
      <c r="AF145" s="15" t="n">
        <f aca="false">SUM(AF140:AF144)</f>
        <v>776583.87</v>
      </c>
      <c r="AG145" s="15" t="n">
        <f aca="false">SUM(AG140:AG144)</f>
        <v>775675.23</v>
      </c>
      <c r="AH145" s="15" t="n">
        <f aca="false">SUM(AH140:AH144)</f>
        <v>971901.9</v>
      </c>
      <c r="AI145" s="15" t="n">
        <f aca="false">SUM(AI140:AI144)</f>
        <v>975001.44</v>
      </c>
      <c r="AJ145" s="15" t="n">
        <f aca="false">SUM(AJ140:AJ144)</f>
        <v>1015370.06</v>
      </c>
      <c r="AK145" s="15" t="n">
        <f aca="false">SUM(AK140:AK144)</f>
        <v>1051551.63</v>
      </c>
    </row>
    <row r="146" customFormat="false" ht="13.8" hidden="false" customHeight="false" outlineLevel="0" collapsed="false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customFormat="false" ht="13.8" hidden="false" customHeight="false" outlineLevel="0" collapsed="false">
      <c r="A147" s="11" t="s">
        <v>171</v>
      </c>
      <c r="B147" s="15" t="n">
        <f aca="false">B125-B133-B140</f>
        <v>1934072.85</v>
      </c>
      <c r="C147" s="15" t="n">
        <f aca="false">C125-C133-C140</f>
        <v>391494.272060417</v>
      </c>
      <c r="D147" s="15" t="n">
        <f aca="false">D125-D133-D140</f>
        <v>-22839.2722692402</v>
      </c>
      <c r="E147" s="15" t="n">
        <f aca="false">E125-E133-E140</f>
        <v>-151936.846978312</v>
      </c>
      <c r="F147" s="15" t="n">
        <f aca="false">F125-F133-F140</f>
        <v>1081369.22011197</v>
      </c>
      <c r="G147" s="15" t="n">
        <f aca="false">G125-G133-G140</f>
        <v>1184525.89887109</v>
      </c>
      <c r="H147" s="15" t="n">
        <f aca="false">H125-H133-H140</f>
        <v>406720.809505791</v>
      </c>
      <c r="I147" s="15" t="n">
        <f aca="false">I125-I133-I140</f>
        <v>-193487.071963757</v>
      </c>
      <c r="J147" s="15" t="n">
        <f aca="false">J125-J133-J140</f>
        <v>-447030.113253597</v>
      </c>
      <c r="K147" s="15" t="n">
        <f aca="false">K125-K133-K140</f>
        <v>1743724.20080483</v>
      </c>
      <c r="L147" s="15" t="n">
        <f aca="false">L125-L133-L140</f>
        <v>2140385.04</v>
      </c>
      <c r="M147" s="15" t="n">
        <f aca="false">M125-M133-M140</f>
        <v>1703270.30342666</v>
      </c>
      <c r="N147" s="15" t="n">
        <f aca="false">N125-N133-N140</f>
        <v>1541381.57219139</v>
      </c>
      <c r="O147" s="15" t="n">
        <f aca="false">O125-O133-O140</f>
        <v>-50610.9938036114</v>
      </c>
      <c r="P147" s="15" t="n">
        <f aca="false">P125-P133-P140</f>
        <v>-66645.0376921033</v>
      </c>
      <c r="Q147" s="15" t="n">
        <f aca="false">Q125-Q133-Q140</f>
        <v>791979.857602706</v>
      </c>
      <c r="R147" s="15" t="n">
        <f aca="false">R125-R133-R140</f>
        <v>815116.35836429</v>
      </c>
      <c r="S147" s="15" t="n">
        <f aca="false">S125-S133-S140</f>
        <v>125463.062811833</v>
      </c>
      <c r="T147" s="15" t="n">
        <f aca="false">T125-T133-T140</f>
        <v>-818048.907229444</v>
      </c>
      <c r="U147" s="15" t="n">
        <f aca="false">U125-U133-U140</f>
        <v>-456940.673183598</v>
      </c>
      <c r="V147" s="15" t="n">
        <f aca="false">V125-V133-V140</f>
        <v>-300749.86900232</v>
      </c>
      <c r="W147" s="15" t="n">
        <f aca="false">W125-W133-W140</f>
        <v>-11060.9665250228</v>
      </c>
      <c r="X147" s="15" t="n">
        <f aca="false">X125-X133-X140</f>
        <v>1142711.93683614</v>
      </c>
      <c r="Y147" s="15" t="n">
        <f aca="false">Y125-Y133-Y140</f>
        <v>1850587.6149638</v>
      </c>
      <c r="Z147" s="15" t="n">
        <f aca="false">Z125-Z133-Z140</f>
        <v>2222051.14864451</v>
      </c>
      <c r="AA147" s="15" t="n">
        <f aca="false">AA125-AA133-AA140</f>
        <v>-136217.730900957</v>
      </c>
      <c r="AB147" s="15" t="n">
        <f aca="false">AB125-AB133-AB140</f>
        <v>-556932.867651674</v>
      </c>
      <c r="AC147" s="15" t="n">
        <f aca="false">AC125-AC133-AC140</f>
        <v>-497580.944241313</v>
      </c>
      <c r="AD147" s="15" t="n">
        <f aca="false">AD125-AD133-AD140</f>
        <v>500174.349218405</v>
      </c>
      <c r="AE147" s="15" t="n">
        <f aca="false">AE125-AE133-AE140</f>
        <v>-260779.368438766</v>
      </c>
      <c r="AF147" s="15" t="n">
        <f aca="false">AF125-AF133-AF140</f>
        <v>-179417.250587667</v>
      </c>
      <c r="AG147" s="15" t="n">
        <f aca="false">AG125-AG133-AG140</f>
        <v>-752771.915511852</v>
      </c>
      <c r="AH147" s="15" t="n">
        <f aca="false">AH125-AH133-AH140</f>
        <v>-487996.811647572</v>
      </c>
      <c r="AI147" s="15" t="n">
        <f aca="false">AI125-AI133-AI140</f>
        <v>1349608.35895741</v>
      </c>
      <c r="AJ147" s="15" t="n">
        <f aca="false">AJ125-AJ133-AJ140</f>
        <v>2892328.45302797</v>
      </c>
      <c r="AK147" s="15" t="n">
        <f aca="false">AK125-AK133-AK140</f>
        <v>2135307.72856525</v>
      </c>
    </row>
    <row r="148" customFormat="false" ht="13.8" hidden="false" customHeight="false" outlineLevel="0" collapsed="false">
      <c r="A148" s="11" t="s">
        <v>172</v>
      </c>
      <c r="B148" s="15" t="n">
        <f aca="false">B126-B134-B141</f>
        <v>0</v>
      </c>
      <c r="C148" s="15" t="n">
        <f aca="false">C126-C134-C141</f>
        <v>0</v>
      </c>
      <c r="D148" s="15" t="n">
        <f aca="false">D126-D134-D141</f>
        <v>0</v>
      </c>
      <c r="E148" s="15" t="n">
        <f aca="false">E126-E134-E141</f>
        <v>0</v>
      </c>
      <c r="F148" s="15" t="n">
        <f aca="false">F126-F134-F141</f>
        <v>0</v>
      </c>
      <c r="G148" s="15" t="n">
        <f aca="false">G126-G134-G141</f>
        <v>0</v>
      </c>
      <c r="H148" s="15" t="n">
        <f aca="false">H126-H134-H141</f>
        <v>0</v>
      </c>
      <c r="I148" s="15" t="n">
        <f aca="false">I126-I134-I141</f>
        <v>0</v>
      </c>
      <c r="J148" s="15" t="n">
        <f aca="false">J126-J134-J141</f>
        <v>0</v>
      </c>
      <c r="K148" s="15" t="n">
        <f aca="false">K126-K134-K141</f>
        <v>0</v>
      </c>
      <c r="L148" s="15" t="n">
        <f aca="false">L126-L134-L141</f>
        <v>0</v>
      </c>
      <c r="M148" s="15" t="n">
        <f aca="false">M126-M134-M141</f>
        <v>0</v>
      </c>
      <c r="N148" s="15" t="n">
        <f aca="false">N126-N134-N141</f>
        <v>0</v>
      </c>
      <c r="O148" s="15" t="n">
        <f aca="false">O126-O134-O141</f>
        <v>0</v>
      </c>
      <c r="P148" s="15" t="n">
        <f aca="false">P126-P134-P141</f>
        <v>0</v>
      </c>
      <c r="Q148" s="15" t="n">
        <f aca="false">Q126-Q134-Q141</f>
        <v>0</v>
      </c>
      <c r="R148" s="15" t="n">
        <f aca="false">R126-R134-R141</f>
        <v>0</v>
      </c>
      <c r="S148" s="15" t="n">
        <f aca="false">S126-S134-S141</f>
        <v>0</v>
      </c>
      <c r="T148" s="15" t="n">
        <f aca="false">T126-T134-T141</f>
        <v>0</v>
      </c>
      <c r="U148" s="15" t="n">
        <f aca="false">U126-U134-U141</f>
        <v>0</v>
      </c>
      <c r="V148" s="15" t="n">
        <f aca="false">V126-V134-V141</f>
        <v>0</v>
      </c>
      <c r="W148" s="15" t="n">
        <f aca="false">W126-W134-W141</f>
        <v>0</v>
      </c>
      <c r="X148" s="15" t="n">
        <f aca="false">X126-X134-X141</f>
        <v>0</v>
      </c>
      <c r="Y148" s="15" t="n">
        <f aca="false">Y126-Y134-Y141</f>
        <v>0</v>
      </c>
      <c r="Z148" s="15" t="n">
        <f aca="false">Z126-Z134-Z141</f>
        <v>0</v>
      </c>
      <c r="AA148" s="15" t="n">
        <f aca="false">AA126-AA134-AA141</f>
        <v>0</v>
      </c>
      <c r="AB148" s="15" t="n">
        <f aca="false">AB126-AB134-AB141</f>
        <v>0</v>
      </c>
      <c r="AC148" s="15" t="n">
        <f aca="false">AC126-AC134-AC141</f>
        <v>0</v>
      </c>
      <c r="AD148" s="15" t="n">
        <f aca="false">AD126-AD134-AD141</f>
        <v>0</v>
      </c>
      <c r="AE148" s="15" t="n">
        <f aca="false">AE126-AE134-AE141</f>
        <v>0</v>
      </c>
      <c r="AF148" s="15" t="n">
        <f aca="false">AF126-AF134-AF141</f>
        <v>0</v>
      </c>
      <c r="AG148" s="15" t="n">
        <f aca="false">AG126-AG134-AG141</f>
        <v>0</v>
      </c>
      <c r="AH148" s="15" t="n">
        <f aca="false">AH126-AH134-AH141</f>
        <v>0</v>
      </c>
      <c r="AI148" s="15" t="n">
        <f aca="false">AI126-AI134-AI141</f>
        <v>0</v>
      </c>
      <c r="AJ148" s="15" t="n">
        <f aca="false">AJ126-AJ134-AJ141</f>
        <v>0</v>
      </c>
      <c r="AK148" s="15" t="n">
        <f aca="false">AK126-AK134-AK141</f>
        <v>0</v>
      </c>
    </row>
    <row r="149" customFormat="false" ht="13.8" hidden="false" customHeight="false" outlineLevel="0" collapsed="false">
      <c r="A149" s="11" t="s">
        <v>173</v>
      </c>
      <c r="B149" s="15" t="n">
        <f aca="false">B127-B135-B142</f>
        <v>0</v>
      </c>
      <c r="C149" s="15" t="n">
        <f aca="false">C127-C135-C142</f>
        <v>14566.8379395834</v>
      </c>
      <c r="D149" s="15" t="n">
        <f aca="false">D127-D135-D142</f>
        <v>615235.16226924</v>
      </c>
      <c r="E149" s="15" t="n">
        <f aca="false">E127-E135-E142</f>
        <v>-51371.6630216878</v>
      </c>
      <c r="F149" s="15" t="n">
        <f aca="false">F127-F135-F142</f>
        <v>264042.029888029</v>
      </c>
      <c r="G149" s="15" t="n">
        <f aca="false">G127-G135-G142</f>
        <v>-46198.4688710863</v>
      </c>
      <c r="H149" s="15" t="n">
        <f aca="false">H127-H135-H142</f>
        <v>-83641.2295057911</v>
      </c>
      <c r="I149" s="15" t="n">
        <f aca="false">I127-I135-I142</f>
        <v>-152582.868036242</v>
      </c>
      <c r="J149" s="15" t="n">
        <f aca="false">J127-J135-J142</f>
        <v>-53505.8567464032</v>
      </c>
      <c r="K149" s="15" t="n">
        <f aca="false">K127-K135-K142</f>
        <v>5347.01919517042</v>
      </c>
      <c r="L149" s="15" t="n">
        <f aca="false">L127-L135-L142</f>
        <v>0</v>
      </c>
      <c r="M149" s="15" t="n">
        <f aca="false">M127-M135-M142</f>
        <v>-11187.9334266621</v>
      </c>
      <c r="N149" s="15" t="n">
        <f aca="false">N127-N135-N142</f>
        <v>12879.7178086078</v>
      </c>
      <c r="O149" s="15" t="n">
        <f aca="false">O127-O135-O142</f>
        <v>-38288.5161963887</v>
      </c>
      <c r="P149" s="15" t="n">
        <f aca="false">P127-P135-P142</f>
        <v>-306201.132307897</v>
      </c>
      <c r="Q149" s="15" t="n">
        <f aca="false">Q127-Q135-Q142</f>
        <v>244178.422397294</v>
      </c>
      <c r="R149" s="15" t="n">
        <f aca="false">R127-R135-R142</f>
        <v>-84469.6083642898</v>
      </c>
      <c r="S149" s="15" t="n">
        <f aca="false">S127-S135-S142</f>
        <v>-104584.932811834</v>
      </c>
      <c r="T149" s="15" t="n">
        <f aca="false">T127-T135-T142</f>
        <v>-401851.972770556</v>
      </c>
      <c r="U149" s="15" t="n">
        <f aca="false">U127-U135-U142</f>
        <v>-758151.431889862</v>
      </c>
      <c r="V149" s="15" t="n">
        <f aca="false">V127-V135-V142</f>
        <v>-892781.833944671</v>
      </c>
      <c r="W149" s="15" t="n">
        <f aca="false">W127-W135-W142</f>
        <v>-103668.213422317</v>
      </c>
      <c r="X149" s="15" t="n">
        <f aca="false">X127-X135-X142</f>
        <v>-180999.036388286</v>
      </c>
      <c r="Y149" s="15" t="n">
        <f aca="false">Y127-Y135-Y142</f>
        <v>-205401.168678286</v>
      </c>
      <c r="Z149" s="15" t="n">
        <f aca="false">Z127-Z135-Z142</f>
        <v>-146541.147040362</v>
      </c>
      <c r="AA149" s="15" t="n">
        <f aca="false">AA127-AA135-AA142</f>
        <v>-223291.979099043</v>
      </c>
      <c r="AB149" s="15" t="n">
        <f aca="false">AB127-AB135-AB142</f>
        <v>-461638.076752007</v>
      </c>
      <c r="AC149" s="15" t="n">
        <f aca="false">AC127-AC135-AC142</f>
        <v>-474146.168713935</v>
      </c>
      <c r="AD149" s="15" t="n">
        <f aca="false">AD127-AD135-AD142</f>
        <v>125763.909556759</v>
      </c>
      <c r="AE149" s="15" t="n">
        <f aca="false">AE127-AE135-AE142</f>
        <v>-666972.152431701</v>
      </c>
      <c r="AF149" s="15" t="n">
        <f aca="false">AF127-AF135-AF142</f>
        <v>-491561.13273086</v>
      </c>
      <c r="AG149" s="15" t="n">
        <f aca="false">AG127-AG135-AG142</f>
        <v>-1209194.22733494</v>
      </c>
      <c r="AH149" s="15" t="n">
        <f aca="false">AH127-AH135-AH142</f>
        <v>-928106.027205481</v>
      </c>
      <c r="AI149" s="15" t="n">
        <f aca="false">AI127-AI135-AI142</f>
        <v>-280368.781042621</v>
      </c>
      <c r="AJ149" s="15" t="n">
        <f aca="false">AJ127-AJ135-AJ142</f>
        <v>-180728.728817612</v>
      </c>
      <c r="AK149" s="15" t="n">
        <f aca="false">AK127-AK135-AK142</f>
        <v>-112662.469978407</v>
      </c>
    </row>
    <row r="150" customFormat="false" ht="13.8" hidden="false" customHeight="false" outlineLevel="0" collapsed="false">
      <c r="A150" s="11" t="s">
        <v>174</v>
      </c>
      <c r="B150" s="15" t="n">
        <f aca="false">B128-B136-B143</f>
        <v>0</v>
      </c>
      <c r="C150" s="15" t="n">
        <f aca="false">C128-C136-C143</f>
        <v>0</v>
      </c>
      <c r="D150" s="15" t="n">
        <f aca="false">D128-D136-D143</f>
        <v>0</v>
      </c>
      <c r="E150" s="15" t="n">
        <f aca="false">E128-E136-E143</f>
        <v>0</v>
      </c>
      <c r="F150" s="15" t="n">
        <f aca="false">F128-F136-F143</f>
        <v>0</v>
      </c>
      <c r="G150" s="15" t="n">
        <f aca="false">G128-G136-G143</f>
        <v>0</v>
      </c>
      <c r="H150" s="15" t="n">
        <f aca="false">H128-H136-H143</f>
        <v>0</v>
      </c>
      <c r="I150" s="15" t="n">
        <f aca="false">I128-I136-I143</f>
        <v>0</v>
      </c>
      <c r="J150" s="15" t="n">
        <f aca="false">J128-J136-J143</f>
        <v>0</v>
      </c>
      <c r="K150" s="15" t="n">
        <f aca="false">K128-K136-K143</f>
        <v>0</v>
      </c>
      <c r="L150" s="15" t="n">
        <f aca="false">L128-L136-L143</f>
        <v>0</v>
      </c>
      <c r="M150" s="15" t="n">
        <f aca="false">M128-M136-M143</f>
        <v>0</v>
      </c>
      <c r="N150" s="15" t="n">
        <f aca="false">N128-N136-N143</f>
        <v>0</v>
      </c>
      <c r="O150" s="15" t="n">
        <f aca="false">O128-O136-O143</f>
        <v>0</v>
      </c>
      <c r="P150" s="15" t="n">
        <f aca="false">P128-P136-P143</f>
        <v>0</v>
      </c>
      <c r="Q150" s="15" t="n">
        <f aca="false">Q128-Q136-Q143</f>
        <v>0</v>
      </c>
      <c r="R150" s="15" t="n">
        <f aca="false">R128-R136-R143</f>
        <v>0</v>
      </c>
      <c r="S150" s="15" t="n">
        <f aca="false">S128-S136-S143</f>
        <v>0</v>
      </c>
      <c r="T150" s="15" t="n">
        <f aca="false">T128-T136-T143</f>
        <v>0</v>
      </c>
      <c r="U150" s="15" t="n">
        <f aca="false">U128-U136-U143</f>
        <v>-79289.5849265392</v>
      </c>
      <c r="V150" s="15" t="n">
        <f aca="false">V128-V136-V143</f>
        <v>-181812.397053008</v>
      </c>
      <c r="W150" s="15" t="n">
        <f aca="false">W128-W136-W143</f>
        <v>25949.5399473401</v>
      </c>
      <c r="X150" s="15" t="n">
        <f aca="false">X128-X136-X143</f>
        <v>28034.6595521445</v>
      </c>
      <c r="Y150" s="15" t="n">
        <f aca="false">Y128-Y136-Y143</f>
        <v>14402.3837144825</v>
      </c>
      <c r="Z150" s="15" t="n">
        <f aca="false">Z128-Z136-Z143</f>
        <v>8009.80839585596</v>
      </c>
      <c r="AA150" s="15" t="n">
        <f aca="false">AA128-AA136-AA143</f>
        <v>0</v>
      </c>
      <c r="AB150" s="15" t="n">
        <f aca="false">AB128-AB136-AB143</f>
        <v>-14945.3555963197</v>
      </c>
      <c r="AC150" s="15" t="n">
        <f aca="false">AC128-AC136-AC143</f>
        <v>-2437.25704475239</v>
      </c>
      <c r="AD150" s="15" t="n">
        <f aca="false">AD128-AD136-AD143</f>
        <v>52004.3712248367</v>
      </c>
      <c r="AE150" s="15" t="n">
        <f aca="false">AE128-AE136-AE143</f>
        <v>-4697.25912953262</v>
      </c>
      <c r="AF150" s="15" t="n">
        <f aca="false">AF128-AF136-AF143</f>
        <v>-4262.59668147364</v>
      </c>
      <c r="AG150" s="15" t="n">
        <f aca="false">AG128-AG136-AG143</f>
        <v>-14779.4171532082</v>
      </c>
      <c r="AH150" s="15" t="n">
        <f aca="false">AH128-AH136-AH143</f>
        <v>-11048.401146947</v>
      </c>
      <c r="AI150" s="15" t="n">
        <f aca="false">AI128-AI136-AI143</f>
        <v>35138.8520852104</v>
      </c>
      <c r="AJ150" s="15" t="n">
        <f aca="false">AJ128-AJ136-AJ143</f>
        <v>68780.6557896445</v>
      </c>
      <c r="AK150" s="15" t="n">
        <f aca="false">AK128-AK136-AK143</f>
        <v>69123.7114131552</v>
      </c>
    </row>
    <row r="151" customFormat="false" ht="13.8" hidden="false" customHeight="false" outlineLevel="0" collapsed="false">
      <c r="A151" s="11" t="s">
        <v>175</v>
      </c>
      <c r="B151" s="15" t="n">
        <f aca="false">B129-B137-B144</f>
        <v>0</v>
      </c>
      <c r="C151" s="15" t="n">
        <f aca="false">C129-C137-C144</f>
        <v>0</v>
      </c>
      <c r="D151" s="15" t="n">
        <f aca="false">D129-D137-D144</f>
        <v>0</v>
      </c>
      <c r="E151" s="15" t="n">
        <f aca="false">E129-E137-E144</f>
        <v>0</v>
      </c>
      <c r="F151" s="15" t="n">
        <f aca="false">F129-F137-F144</f>
        <v>0</v>
      </c>
      <c r="G151" s="15" t="n">
        <f aca="false">G129-G137-G144</f>
        <v>0</v>
      </c>
      <c r="H151" s="15" t="n">
        <f aca="false">H129-H137-H144</f>
        <v>0</v>
      </c>
      <c r="I151" s="15" t="n">
        <f aca="false">I129-I137-I144</f>
        <v>0</v>
      </c>
      <c r="J151" s="15" t="n">
        <f aca="false">J129-J137-J144</f>
        <v>0</v>
      </c>
      <c r="K151" s="15" t="n">
        <f aca="false">K129-K137-K144</f>
        <v>0</v>
      </c>
      <c r="L151" s="15" t="n">
        <f aca="false">L129-L137-L144</f>
        <v>0</v>
      </c>
      <c r="M151" s="15" t="n">
        <f aca="false">M129-M137-M144</f>
        <v>0</v>
      </c>
      <c r="N151" s="15" t="n">
        <f aca="false">N129-N137-N144</f>
        <v>0</v>
      </c>
      <c r="O151" s="15" t="n">
        <f aca="false">O129-O137-O144</f>
        <v>0</v>
      </c>
      <c r="P151" s="15" t="n">
        <f aca="false">P129-P137-P144</f>
        <v>0</v>
      </c>
      <c r="Q151" s="15" t="n">
        <f aca="false">Q129-Q137-Q144</f>
        <v>0</v>
      </c>
      <c r="R151" s="15" t="n">
        <f aca="false">R129-R137-R144</f>
        <v>0</v>
      </c>
      <c r="S151" s="15" t="n">
        <f aca="false">S129-S137-S144</f>
        <v>0</v>
      </c>
      <c r="T151" s="15" t="n">
        <f aca="false">T129-T137-T144</f>
        <v>0</v>
      </c>
      <c r="U151" s="15" t="n">
        <f aca="false">U129-U137-U144</f>
        <v>0</v>
      </c>
      <c r="V151" s="15" t="n">
        <f aca="false">V129-V137-V144</f>
        <v>0</v>
      </c>
      <c r="W151" s="15" t="n">
        <f aca="false">W129-W137-W144</f>
        <v>0</v>
      </c>
      <c r="X151" s="15" t="n">
        <f aca="false">X129-X137-X144</f>
        <v>0</v>
      </c>
      <c r="Y151" s="15" t="n">
        <f aca="false">Y129-Y137-Y144</f>
        <v>0</v>
      </c>
      <c r="Z151" s="15" t="n">
        <f aca="false">Z129-Z137-Z144</f>
        <v>0</v>
      </c>
      <c r="AA151" s="15" t="n">
        <f aca="false">AA129-AA137-AA144</f>
        <v>0</v>
      </c>
      <c r="AB151" s="15" t="n">
        <f aca="false">AB129-AB137-AB144</f>
        <v>0</v>
      </c>
      <c r="AC151" s="15" t="n">
        <f aca="false">AC129-AC137-AC144</f>
        <v>0</v>
      </c>
      <c r="AD151" s="15" t="n">
        <f aca="false">AD129-AD137-AD144</f>
        <v>0</v>
      </c>
      <c r="AE151" s="15" t="n">
        <f aca="false">AE129-AE137-AE144</f>
        <v>0</v>
      </c>
      <c r="AF151" s="15" t="n">
        <f aca="false">AF129-AF137-AF144</f>
        <v>0</v>
      </c>
      <c r="AG151" s="15" t="n">
        <f aca="false">AG129-AG137-AG144</f>
        <v>0</v>
      </c>
      <c r="AH151" s="15" t="n">
        <f aca="false">AH129-AH137-AH144</f>
        <v>0</v>
      </c>
      <c r="AI151" s="15" t="n">
        <f aca="false">AI129-AI137-AI144</f>
        <v>0</v>
      </c>
      <c r="AJ151" s="15" t="n">
        <f aca="false">AJ129-AJ137-AJ144</f>
        <v>0</v>
      </c>
      <c r="AK151" s="15" t="n">
        <f aca="false">AK129-AK137-AK144</f>
        <v>0</v>
      </c>
    </row>
    <row r="152" customFormat="false" ht="13.8" hidden="false" customHeight="false" outlineLevel="0" collapsed="false">
      <c r="A152" s="11" t="s">
        <v>176</v>
      </c>
      <c r="B152" s="15" t="n">
        <f aca="false">B130</f>
        <v>716159.75</v>
      </c>
      <c r="C152" s="15" t="n">
        <f aca="false">C130</f>
        <v>77551.9</v>
      </c>
      <c r="D152" s="15" t="n">
        <f aca="false">D130</f>
        <v>9117.46</v>
      </c>
      <c r="E152" s="15" t="n">
        <f aca="false">E130</f>
        <v>0</v>
      </c>
      <c r="F152" s="15" t="n">
        <f aca="false">F130</f>
        <v>409.55</v>
      </c>
      <c r="G152" s="15" t="n">
        <f aca="false">G130</f>
        <v>0</v>
      </c>
      <c r="H152" s="15" t="n">
        <f aca="false">H130</f>
        <v>1500.31</v>
      </c>
      <c r="I152" s="15" t="n">
        <f aca="false">I130</f>
        <v>0</v>
      </c>
      <c r="J152" s="15" t="n">
        <f aca="false">J130</f>
        <v>895.81</v>
      </c>
      <c r="K152" s="15" t="n">
        <f aca="false">K130</f>
        <v>643851.62</v>
      </c>
      <c r="L152" s="15" t="n">
        <f aca="false">L130</f>
        <v>1036334.93</v>
      </c>
      <c r="M152" s="15" t="n">
        <f aca="false">M130</f>
        <v>512869.01</v>
      </c>
      <c r="N152" s="15" t="n">
        <f aca="false">N130</f>
        <v>531548.72</v>
      </c>
      <c r="O152" s="15" t="n">
        <f aca="false">O130</f>
        <v>32652.49</v>
      </c>
      <c r="P152" s="15" t="n">
        <f aca="false">P130</f>
        <v>12708.91</v>
      </c>
      <c r="Q152" s="15" t="n">
        <f aca="false">Q130</f>
        <v>13085.8</v>
      </c>
      <c r="R152" s="15" t="n">
        <f aca="false">R130</f>
        <v>15133.76</v>
      </c>
      <c r="S152" s="15" t="n">
        <f aca="false">S130</f>
        <v>6628.64</v>
      </c>
      <c r="T152" s="15" t="n">
        <f aca="false">T130</f>
        <v>4914.65</v>
      </c>
      <c r="U152" s="15" t="n">
        <f aca="false">U130</f>
        <v>3605.9</v>
      </c>
      <c r="V152" s="15" t="n">
        <f aca="false">V130</f>
        <v>0</v>
      </c>
      <c r="W152" s="15" t="n">
        <f aca="false">W130</f>
        <v>150159.61</v>
      </c>
      <c r="X152" s="15" t="n">
        <f aca="false">X130</f>
        <v>1234044.27</v>
      </c>
      <c r="Y152" s="15" t="n">
        <f aca="false">Y130</f>
        <v>773021.98</v>
      </c>
      <c r="Z152" s="15" t="n">
        <f aca="false">Z130</f>
        <v>493002.69</v>
      </c>
      <c r="AA152" s="15" t="n">
        <f aca="false">AA130</f>
        <v>76167.43</v>
      </c>
      <c r="AB152" s="15" t="n">
        <f aca="false">AB130</f>
        <v>13793.58</v>
      </c>
      <c r="AC152" s="15" t="n">
        <f aca="false">AC130</f>
        <v>9103.7</v>
      </c>
      <c r="AD152" s="15" t="n">
        <f aca="false">AD130</f>
        <v>292.97</v>
      </c>
      <c r="AE152" s="15" t="n">
        <f aca="false">AE130</f>
        <v>342565.76</v>
      </c>
      <c r="AF152" s="15" t="n">
        <f aca="false">AF130</f>
        <v>3520.5</v>
      </c>
      <c r="AG152" s="15" t="n">
        <f aca="false">AG130</f>
        <v>275.36</v>
      </c>
      <c r="AH152" s="15" t="n">
        <f aca="false">AH130</f>
        <v>790.23</v>
      </c>
      <c r="AI152" s="15" t="n">
        <f aca="false">AI130</f>
        <v>0</v>
      </c>
      <c r="AJ152" s="15" t="n">
        <f aca="false">AJ130</f>
        <v>0</v>
      </c>
      <c r="AK152" s="15" t="n">
        <f aca="false">AK130</f>
        <v>7440.75999999978</v>
      </c>
    </row>
    <row r="153" customFormat="false" ht="13.8" hidden="false" customHeight="false" outlineLevel="0" collapsed="false">
      <c r="A153" s="11" t="s">
        <v>177</v>
      </c>
      <c r="B153" s="15" t="n">
        <f aca="false">B131-B138-B145</f>
        <v>2650232.6</v>
      </c>
      <c r="C153" s="15" t="n">
        <f aca="false">C131-C138-C145</f>
        <v>483613.01</v>
      </c>
      <c r="D153" s="15" t="n">
        <f aca="false">D131-D138-D145</f>
        <v>601513.35</v>
      </c>
      <c r="E153" s="15" t="n">
        <f aca="false">E131-E138-E145</f>
        <v>-203308.51</v>
      </c>
      <c r="F153" s="15" t="n">
        <f aca="false">F131-F138-F145</f>
        <v>1345820.8</v>
      </c>
      <c r="G153" s="15" t="n">
        <f aca="false">G131-G138-G145</f>
        <v>1138327.43</v>
      </c>
      <c r="H153" s="15" t="n">
        <f aca="false">H131-H138-H145</f>
        <v>324579.89</v>
      </c>
      <c r="I153" s="15" t="n">
        <f aca="false">I131-I138-I145</f>
        <v>-346069.94</v>
      </c>
      <c r="J153" s="15" t="n">
        <f aca="false">J131-J138-J145</f>
        <v>-499640.16</v>
      </c>
      <c r="K153" s="15" t="n">
        <f aca="false">K131-K138-K145</f>
        <v>2392922.84</v>
      </c>
      <c r="L153" s="15" t="n">
        <f aca="false">L131-L138-L145</f>
        <v>3176719.97</v>
      </c>
      <c r="M153" s="15" t="n">
        <f aca="false">M131-M138-M145</f>
        <v>2204951.38</v>
      </c>
      <c r="N153" s="15" t="n">
        <f aca="false">N131-N138-N145</f>
        <v>2085810.01</v>
      </c>
      <c r="O153" s="15" t="n">
        <f aca="false">O131-O138-O145</f>
        <v>-56247.02</v>
      </c>
      <c r="P153" s="15" t="n">
        <f aca="false">P131-P138-P145</f>
        <v>-360137.26</v>
      </c>
      <c r="Q153" s="15" t="n">
        <f aca="false">Q131-Q138-Q145</f>
        <v>1049244.08</v>
      </c>
      <c r="R153" s="15" t="n">
        <f aca="false">R131-R138-R145</f>
        <v>745780.51</v>
      </c>
      <c r="S153" s="15" t="n">
        <f aca="false">S131-S138-S145</f>
        <v>27506.7699999999</v>
      </c>
      <c r="T153" s="15" t="n">
        <f aca="false">T131-T138-T145</f>
        <v>-1214986.23</v>
      </c>
      <c r="U153" s="15" t="n">
        <f aca="false">U131-U138-U145</f>
        <v>-1290775.79</v>
      </c>
      <c r="V153" s="15" t="n">
        <f aca="false">V131-V138-V145</f>
        <v>-1375344.1</v>
      </c>
      <c r="W153" s="15" t="n">
        <f aca="false">W131-W138-W145</f>
        <v>61379.9699999995</v>
      </c>
      <c r="X153" s="15" t="n">
        <f aca="false">X131-X138-X145</f>
        <v>2223791.83</v>
      </c>
      <c r="Y153" s="15" t="n">
        <f aca="false">Y131-Y138-Y145</f>
        <v>2432610.81</v>
      </c>
      <c r="Z153" s="15" t="n">
        <f aca="false">Z131-Z138-Z145</f>
        <v>2576522.5</v>
      </c>
      <c r="AA153" s="15" t="n">
        <f aca="false">AA131-AA138-AA145</f>
        <v>-283342.28</v>
      </c>
      <c r="AB153" s="15" t="n">
        <f aca="false">AB131-AB138-AB145</f>
        <v>-1019722.72</v>
      </c>
      <c r="AC153" s="15" t="n">
        <f aca="false">AC131-AC138-AC145</f>
        <v>-965060.67</v>
      </c>
      <c r="AD153" s="15" t="n">
        <f aca="false">AD131-AD138-AD145</f>
        <v>678235.600000001</v>
      </c>
      <c r="AE153" s="15" t="n">
        <f aca="false">AE131-AE138-AE145</f>
        <v>-589883.02</v>
      </c>
      <c r="AF153" s="15" t="n">
        <f aca="false">AF131-AF138-AF145</f>
        <v>-671720.48</v>
      </c>
      <c r="AG153" s="15" t="n">
        <f aca="false">AG131-AG138-AG145</f>
        <v>-1976470.2</v>
      </c>
      <c r="AH153" s="15" t="n">
        <f aca="false">AH131-AH138-AH145</f>
        <v>-1426361.01</v>
      </c>
      <c r="AI153" s="15" t="n">
        <f aca="false">AI131-AI138-AI145</f>
        <v>1104378.43</v>
      </c>
      <c r="AJ153" s="15" t="n">
        <f aca="false">AJ131-AJ138-AJ145</f>
        <v>2780380.38</v>
      </c>
      <c r="AK153" s="15" t="n">
        <f aca="false">AK131-AK138-AK145</f>
        <v>2099209.73</v>
      </c>
    </row>
    <row r="154" customFormat="false" ht="13.8" hidden="false" customHeight="false" outlineLevel="0" collapsed="false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customFormat="false" ht="13.8" hidden="false" customHeight="false" outlineLevel="0" collapsed="false">
      <c r="A155" s="11" t="s">
        <v>178</v>
      </c>
      <c r="B155" s="15" t="n">
        <f aca="false">SUM(Month!C49:C51)</f>
        <v>0</v>
      </c>
      <c r="C155" s="15" t="n">
        <f aca="false">SUM(Month!D49:D51)</f>
        <v>0</v>
      </c>
      <c r="D155" s="15" t="n">
        <f aca="false">SUM(Month!E49:E51)</f>
        <v>0</v>
      </c>
      <c r="E155" s="15" t="n">
        <f aca="false">SUM(Month!F49:F51)</f>
        <v>0</v>
      </c>
      <c r="F155" s="15" t="n">
        <f aca="false">SUM(Month!G49:G51)</f>
        <v>0</v>
      </c>
      <c r="G155" s="15" t="n">
        <f aca="false">SUM(Month!H49:H51)</f>
        <v>0</v>
      </c>
      <c r="H155" s="15" t="n">
        <f aca="false">SUM(Month!I49:I51)</f>
        <v>0</v>
      </c>
      <c r="I155" s="15" t="n">
        <f aca="false">SUM(Month!J49:J51)</f>
        <v>0</v>
      </c>
      <c r="J155" s="15" t="n">
        <f aca="false">SUM(Month!K49:K51)</f>
        <v>0</v>
      </c>
      <c r="K155" s="15" t="n">
        <f aca="false">SUM(Month!L49:L51)</f>
        <v>22900</v>
      </c>
      <c r="L155" s="15" t="n">
        <f aca="false">SUM(Month!M49:M51)</f>
        <v>53600</v>
      </c>
      <c r="M155" s="15" t="n">
        <f aca="false">SUM(Month!N49:N51)</f>
        <v>24800</v>
      </c>
      <c r="N155" s="15" t="n">
        <f aca="false">SUM(Month!O49:O51)</f>
        <v>27560</v>
      </c>
      <c r="O155" s="15" t="n">
        <f aca="false">SUM(Month!P49:P51)</f>
        <v>1500</v>
      </c>
      <c r="P155" s="15" t="n">
        <f aca="false">SUM(Month!Q49:Q51)</f>
        <v>47900</v>
      </c>
      <c r="Q155" s="15" t="n">
        <f aca="false">SUM(Month!R49:R51)</f>
        <v>700</v>
      </c>
      <c r="R155" s="15" t="n">
        <f aca="false">SUM(Month!S49:S51)</f>
        <v>1200</v>
      </c>
      <c r="S155" s="15" t="n">
        <f aca="false">SUM(Month!T49:T51)</f>
        <v>400</v>
      </c>
      <c r="T155" s="15" t="n">
        <f aca="false">SUM(Month!U49:U51)</f>
        <v>400</v>
      </c>
      <c r="U155" s="15" t="n">
        <f aca="false">SUM(Month!V49:V51)</f>
        <v>300</v>
      </c>
      <c r="V155" s="15" t="n">
        <f aca="false">SUM(Month!W49:W51)</f>
        <v>0</v>
      </c>
      <c r="W155" s="15" t="n">
        <f aca="false">SUM(Month!X49:X51)</f>
        <v>7400</v>
      </c>
      <c r="X155" s="15" t="n">
        <f aca="false">SUM(Month!Y49:Y51)</f>
        <v>50400</v>
      </c>
      <c r="Y155" s="15" t="n">
        <f aca="false">SUM(Month!Z49:Z51)</f>
        <v>30100</v>
      </c>
      <c r="Z155" s="15" t="n">
        <f aca="false">SUM(Month!AA49:AA51)</f>
        <v>17600</v>
      </c>
      <c r="AA155" s="15" t="n">
        <f aca="false">SUM(Month!AB49:AB51)</f>
        <v>2400</v>
      </c>
      <c r="AB155" s="15" t="n">
        <f aca="false">SUM(Month!AC49:AC51)</f>
        <v>400</v>
      </c>
      <c r="AC155" s="15" t="n">
        <f aca="false">SUM(Month!AD49:AD51)</f>
        <v>1000</v>
      </c>
      <c r="AD155" s="15" t="n">
        <f aca="false">SUM(Month!AE49:AE51)</f>
        <v>100</v>
      </c>
      <c r="AE155" s="15" t="n">
        <f aca="false">SUM(Month!AF49:AF51)</f>
        <v>13800</v>
      </c>
      <c r="AF155" s="15" t="n">
        <f aca="false">SUM(Month!AG49:AG51)</f>
        <v>0</v>
      </c>
      <c r="AG155" s="15" t="n">
        <f aca="false">SUM(Month!AH49:AH51)</f>
        <v>100</v>
      </c>
      <c r="AH155" s="15" t="n">
        <f aca="false">SUM(Month!AI49:AI51)</f>
        <v>300</v>
      </c>
      <c r="AI155" s="15" t="n">
        <f aca="false">SUM(Month!AJ49:AJ51)</f>
        <v>210099.98</v>
      </c>
      <c r="AJ155" s="15" t="n">
        <f aca="false">SUM(Month!AK49:AK51)</f>
        <v>13700</v>
      </c>
      <c r="AK155" s="15" t="n">
        <f aca="false">SUM(Month!AL49:AL51)</f>
        <v>44400</v>
      </c>
    </row>
    <row r="156" customFormat="false" ht="13.8" hidden="false" customHeight="false" outlineLevel="0" collapsed="false">
      <c r="A156" s="11" t="s">
        <v>179</v>
      </c>
      <c r="B156" s="15" t="n">
        <f aca="false">B153+B155</f>
        <v>2650232.6</v>
      </c>
      <c r="C156" s="15" t="n">
        <f aca="false">C153+C155</f>
        <v>483613.01</v>
      </c>
      <c r="D156" s="15" t="n">
        <f aca="false">D153+D155</f>
        <v>601513.35</v>
      </c>
      <c r="E156" s="15" t="n">
        <f aca="false">E153+E155</f>
        <v>-203308.51</v>
      </c>
      <c r="F156" s="15" t="n">
        <f aca="false">F153+F155</f>
        <v>1345820.8</v>
      </c>
      <c r="G156" s="15" t="n">
        <f aca="false">G153+G155</f>
        <v>1138327.43</v>
      </c>
      <c r="H156" s="15" t="n">
        <f aca="false">H153+H155</f>
        <v>324579.89</v>
      </c>
      <c r="I156" s="15" t="n">
        <f aca="false">I153+I155</f>
        <v>-346069.94</v>
      </c>
      <c r="J156" s="15" t="n">
        <f aca="false">J153+J155</f>
        <v>-499640.16</v>
      </c>
      <c r="K156" s="15" t="n">
        <f aca="false">K153+K155</f>
        <v>2415822.84</v>
      </c>
      <c r="L156" s="15" t="n">
        <f aca="false">L153+L155</f>
        <v>3230319.97</v>
      </c>
      <c r="M156" s="15" t="n">
        <f aca="false">M153+M155</f>
        <v>2229751.38</v>
      </c>
      <c r="N156" s="15" t="n">
        <f aca="false">N153+N155</f>
        <v>2113370.01</v>
      </c>
      <c r="O156" s="15" t="n">
        <f aca="false">O153+O155</f>
        <v>-54747.02</v>
      </c>
      <c r="P156" s="15" t="n">
        <f aca="false">P153+P155</f>
        <v>-312237.26</v>
      </c>
      <c r="Q156" s="15" t="n">
        <f aca="false">Q153+Q155</f>
        <v>1049944.08</v>
      </c>
      <c r="R156" s="15" t="n">
        <f aca="false">R153+R155</f>
        <v>746980.51</v>
      </c>
      <c r="S156" s="15" t="n">
        <f aca="false">S153+S155</f>
        <v>27906.7699999999</v>
      </c>
      <c r="T156" s="15" t="n">
        <f aca="false">T153+T155</f>
        <v>-1214586.23</v>
      </c>
      <c r="U156" s="15" t="n">
        <f aca="false">U153+U155</f>
        <v>-1290475.79</v>
      </c>
      <c r="V156" s="15" t="n">
        <f aca="false">V153+V155</f>
        <v>-1375344.1</v>
      </c>
      <c r="W156" s="15" t="n">
        <f aca="false">W153+W155</f>
        <v>68779.9699999995</v>
      </c>
      <c r="X156" s="15" t="n">
        <f aca="false">X153+X155</f>
        <v>2274191.83</v>
      </c>
      <c r="Y156" s="15" t="n">
        <f aca="false">Y153+Y155</f>
        <v>2462710.81</v>
      </c>
      <c r="Z156" s="15" t="n">
        <f aca="false">Z153+Z155</f>
        <v>2594122.5</v>
      </c>
      <c r="AA156" s="15" t="n">
        <f aca="false">AA153+AA155</f>
        <v>-280942.28</v>
      </c>
      <c r="AB156" s="15" t="n">
        <f aca="false">AB153+AB155</f>
        <v>-1019322.72</v>
      </c>
      <c r="AC156" s="15" t="n">
        <f aca="false">AC153+AC155</f>
        <v>-964060.67</v>
      </c>
      <c r="AD156" s="15" t="n">
        <f aca="false">AD153+AD155</f>
        <v>678335.600000001</v>
      </c>
      <c r="AE156" s="15" t="n">
        <f aca="false">AE153+AE155</f>
        <v>-576083.02</v>
      </c>
      <c r="AF156" s="15" t="n">
        <f aca="false">AF153+AF155</f>
        <v>-671720.48</v>
      </c>
      <c r="AG156" s="15" t="n">
        <f aca="false">AG153+AG155</f>
        <v>-1976370.2</v>
      </c>
      <c r="AH156" s="15" t="n">
        <f aca="false">AH153+AH155</f>
        <v>-1426061.01</v>
      </c>
      <c r="AI156" s="15" t="n">
        <f aca="false">AI153+AI155</f>
        <v>1314478.41</v>
      </c>
      <c r="AJ156" s="15" t="n">
        <f aca="false">AJ153+AJ155</f>
        <v>2794080.38</v>
      </c>
      <c r="AK156" s="15" t="n">
        <f aca="false">AK153+AK155</f>
        <v>2143609.73</v>
      </c>
    </row>
    <row r="159" customFormat="false" ht="13.8" hidden="false" customHeight="false" outlineLevel="0" collapsed="false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</sheetData>
  <autoFilter ref="A3:AK157"/>
  <mergeCells count="3">
    <mergeCell ref="B2:M2"/>
    <mergeCell ref="N2:Y2"/>
    <mergeCell ref="Z2:A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K159"/>
  <sheetViews>
    <sheetView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AC23" activeCellId="0" sqref="AC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13.43"/>
    <col collapsed="false" customWidth="true" hidden="false" outlineLevel="0" max="5" min="3" style="0" width="12.28"/>
    <col collapsed="false" customWidth="true" hidden="false" outlineLevel="0" max="7" min="6" style="0" width="14"/>
    <col collapsed="false" customWidth="true" hidden="false" outlineLevel="0" max="9" min="8" style="0" width="12.28"/>
    <col collapsed="false" customWidth="true" hidden="false" outlineLevel="0" max="10" min="10" style="0" width="11.28"/>
    <col collapsed="false" customWidth="true" hidden="false" outlineLevel="0" max="14" min="11" style="0" width="14"/>
    <col collapsed="false" customWidth="true" hidden="false" outlineLevel="0" max="16" min="15" style="0" width="12.28"/>
    <col collapsed="false" customWidth="true" hidden="false" outlineLevel="0" max="19" min="17" style="0" width="14"/>
    <col collapsed="false" customWidth="true" hidden="false" outlineLevel="0" max="22" min="20" style="0" width="12.28"/>
    <col collapsed="false" customWidth="true" hidden="false" outlineLevel="0" max="27" min="23" style="0" width="14"/>
    <col collapsed="false" customWidth="true" hidden="false" outlineLevel="0" max="29" min="28" style="0" width="12.28"/>
    <col collapsed="false" customWidth="true" hidden="false" outlineLevel="0" max="32" min="30" style="0" width="14"/>
    <col collapsed="false" customWidth="true" hidden="false" outlineLevel="0" max="33" min="33" style="0" width="11.57"/>
    <col collapsed="false" customWidth="true" hidden="false" outlineLevel="0" max="34" min="34" style="0" width="12.28"/>
    <col collapsed="false" customWidth="true" hidden="false" outlineLevel="0" max="37" min="35" style="0" width="14"/>
    <col collapsed="false" customWidth="true" hidden="false" outlineLevel="0" max="1024" min="1018" style="0" width="9.14"/>
  </cols>
  <sheetData>
    <row r="2" customFormat="false" ht="13.8" hidden="false" customHeight="false" outlineLevel="0" collapsed="false">
      <c r="B2" s="1" t="n">
        <v>2016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 t="n">
        <v>2017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n">
        <v>2018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3.8" hidden="false" customHeight="false" outlineLevel="0" collapsed="false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</row>
    <row r="4" customFormat="false" ht="13.8" hidden="false" customHeight="false" outlineLevel="0" collapsed="false">
      <c r="A4" s="0" t="s">
        <v>37</v>
      </c>
      <c r="B4" s="6" t="s">
        <v>38</v>
      </c>
      <c r="C4" s="6" t="s">
        <v>38</v>
      </c>
      <c r="D4" s="6" t="s">
        <v>38</v>
      </c>
      <c r="E4" s="6" t="s">
        <v>39</v>
      </c>
      <c r="F4" s="6" t="s">
        <v>39</v>
      </c>
      <c r="G4" s="6" t="s">
        <v>39</v>
      </c>
      <c r="H4" s="6" t="s">
        <v>40</v>
      </c>
      <c r="I4" s="6" t="s">
        <v>40</v>
      </c>
      <c r="J4" s="6" t="s">
        <v>40</v>
      </c>
      <c r="K4" s="6" t="s">
        <v>41</v>
      </c>
      <c r="L4" s="6" t="s">
        <v>41</v>
      </c>
      <c r="M4" s="6" t="s">
        <v>41</v>
      </c>
      <c r="N4" s="6" t="s">
        <v>42</v>
      </c>
      <c r="O4" s="6" t="s">
        <v>42</v>
      </c>
      <c r="P4" s="6" t="s">
        <v>42</v>
      </c>
      <c r="Q4" s="6" t="s">
        <v>43</v>
      </c>
      <c r="R4" s="6" t="s">
        <v>43</v>
      </c>
      <c r="S4" s="6" t="s">
        <v>43</v>
      </c>
      <c r="T4" s="6" t="s">
        <v>44</v>
      </c>
      <c r="U4" s="6" t="s">
        <v>44</v>
      </c>
      <c r="V4" s="6" t="s">
        <v>44</v>
      </c>
      <c r="W4" s="6" t="s">
        <v>45</v>
      </c>
      <c r="X4" s="6" t="s">
        <v>45</v>
      </c>
      <c r="Y4" s="6" t="s">
        <v>45</v>
      </c>
      <c r="Z4" s="6" t="s">
        <v>46</v>
      </c>
      <c r="AA4" s="6" t="s">
        <v>46</v>
      </c>
      <c r="AB4" s="6" t="s">
        <v>46</v>
      </c>
      <c r="AC4" s="6" t="s">
        <v>47</v>
      </c>
      <c r="AD4" s="6" t="s">
        <v>47</v>
      </c>
      <c r="AE4" s="6" t="s">
        <v>47</v>
      </c>
      <c r="AF4" s="6" t="s">
        <v>48</v>
      </c>
      <c r="AG4" s="6" t="s">
        <v>48</v>
      </c>
      <c r="AH4" s="6" t="s">
        <v>48</v>
      </c>
      <c r="AI4" s="6" t="s">
        <v>49</v>
      </c>
      <c r="AJ4" s="6" t="s">
        <v>49</v>
      </c>
      <c r="AK4" s="6" t="s">
        <v>49</v>
      </c>
    </row>
    <row r="5" customFormat="false" ht="13.8" hidden="false" customHeight="false" outlineLevel="0" collapsed="false">
      <c r="A5" s="7" t="s">
        <v>50</v>
      </c>
      <c r="B5" s="6" t="n">
        <f aca="false">Monthly!B5</f>
        <v>107293.387852416</v>
      </c>
      <c r="C5" s="6" t="n">
        <f aca="false">B5+Monthly!C5</f>
        <v>201056.683918607</v>
      </c>
      <c r="D5" s="6" t="n">
        <f aca="false">C5+Monthly!D5</f>
        <v>231753.480574177</v>
      </c>
      <c r="E5" s="6" t="n">
        <f aca="false">D5+Monthly!E5</f>
        <v>285334.743009423</v>
      </c>
      <c r="F5" s="6" t="n">
        <f aca="false">E5+Monthly!F5</f>
        <v>350314.000186871</v>
      </c>
      <c r="G5" s="6" t="n">
        <f aca="false">F5+Monthly!G5</f>
        <v>398979.812724951</v>
      </c>
      <c r="H5" s="6" t="n">
        <f aca="false">G5+Monthly!H5</f>
        <v>439969.314146284</v>
      </c>
      <c r="I5" s="6" t="n">
        <f aca="false">H5+Monthly!I5</f>
        <v>481143.170221321</v>
      </c>
      <c r="J5" s="6" t="n">
        <f aca="false">I5+Monthly!J5</f>
        <v>546143</v>
      </c>
      <c r="K5" s="6" t="n">
        <f aca="false">J5+Monthly!K5</f>
        <v>793325</v>
      </c>
      <c r="L5" s="6" t="n">
        <f aca="false">K5+Monthly!L5</f>
        <v>1071448.42485382</v>
      </c>
      <c r="M5" s="6" t="n">
        <f aca="false">L5+Monthly!M5</f>
        <v>1383849.17385382</v>
      </c>
      <c r="N5" s="8" t="n">
        <f aca="false">Monthly!N5</f>
        <v>222501</v>
      </c>
      <c r="O5" s="8" t="n">
        <f aca="false">N5+Monthly!O5</f>
        <v>336899</v>
      </c>
      <c r="P5" s="8" t="n">
        <f aca="false">O5+Monthly!P5</f>
        <v>403680</v>
      </c>
      <c r="Q5" s="8" t="n">
        <f aca="false">P5+Monthly!Q5</f>
        <v>631346.003</v>
      </c>
      <c r="R5" s="8" t="n">
        <f aca="false">Q5+Monthly!R5</f>
        <v>837488.016</v>
      </c>
      <c r="S5" s="8" t="n">
        <f aca="false">R5+Monthly!S5</f>
        <v>948778.206</v>
      </c>
      <c r="T5" s="8" t="n">
        <f aca="false">S5+Monthly!T5</f>
        <v>1064128.705</v>
      </c>
      <c r="U5" s="8" t="n">
        <f aca="false">T5+Monthly!U5</f>
        <v>1126445.655</v>
      </c>
      <c r="V5" s="8" t="n">
        <f aca="false">U5+Monthly!V5</f>
        <v>1167269.735</v>
      </c>
      <c r="W5" s="8" t="n">
        <f aca="false">V5+Monthly!W5</f>
        <v>1298240.405</v>
      </c>
      <c r="X5" s="8" t="n">
        <f aca="false">W5+Monthly!X5</f>
        <v>1511561.405</v>
      </c>
      <c r="Y5" s="8" t="n">
        <f aca="false">X5+Monthly!Y5</f>
        <v>1793299.715</v>
      </c>
      <c r="Z5" s="9" t="n">
        <f aca="false">Monthly!Z5</f>
        <v>273086.16</v>
      </c>
      <c r="AA5" s="9" t="n">
        <f aca="false">Z5+Monthly!AA5</f>
        <v>442088.11</v>
      </c>
      <c r="AB5" s="9" t="n">
        <f aca="false">AA5+Monthly!AB5</f>
        <v>565185.193</v>
      </c>
      <c r="AC5" s="9" t="n">
        <f aca="false">AB5+Monthly!AC5</f>
        <v>707518.493</v>
      </c>
      <c r="AD5" s="9" t="n">
        <f aca="false">AC5+Monthly!AD5</f>
        <v>912854.493</v>
      </c>
      <c r="AE5" s="9" t="n">
        <f aca="false">AD5+Monthly!AE5</f>
        <v>1064695.493</v>
      </c>
      <c r="AF5" s="9" t="n">
        <f aca="false">AE5+Monthly!AF5</f>
        <v>1174149.493</v>
      </c>
      <c r="AG5" s="9" t="n">
        <f aca="false">AF5+Monthly!AG5</f>
        <v>1274289.493</v>
      </c>
      <c r="AH5" s="9" t="n">
        <f aca="false">AG5+Monthly!AH5</f>
        <v>1356399.493</v>
      </c>
      <c r="AI5" s="9" t="n">
        <f aca="false">AH5+Monthly!AI5</f>
        <v>1620622.493</v>
      </c>
      <c r="AJ5" s="9" t="n">
        <f aca="false">AI5+Monthly!AJ5</f>
        <v>2032783.493</v>
      </c>
      <c r="AK5" s="9" t="n">
        <f aca="false">AJ5+Monthly!AK5</f>
        <v>2301134.493</v>
      </c>
    </row>
    <row r="6" customFormat="false" ht="13.8" hidden="false" customHeight="false" outlineLevel="0" collapsed="false">
      <c r="A6" s="7" t="s">
        <v>51</v>
      </c>
      <c r="B6" s="6" t="n">
        <f aca="false">Monthly!B6</f>
        <v>0</v>
      </c>
      <c r="C6" s="6" t="n">
        <f aca="false">B6+Monthly!C6</f>
        <v>0</v>
      </c>
      <c r="D6" s="6" t="n">
        <f aca="false">C6+Monthly!D6</f>
        <v>0</v>
      </c>
      <c r="E6" s="6" t="n">
        <f aca="false">D6+Monthly!E6</f>
        <v>0</v>
      </c>
      <c r="F6" s="6" t="n">
        <f aca="false">E6+Monthly!F6</f>
        <v>0</v>
      </c>
      <c r="G6" s="6" t="n">
        <f aca="false">F6+Monthly!G6</f>
        <v>0</v>
      </c>
      <c r="H6" s="6" t="n">
        <f aca="false">G6+Monthly!H6</f>
        <v>0</v>
      </c>
      <c r="I6" s="6" t="n">
        <f aca="false">H6+Monthly!I6</f>
        <v>0</v>
      </c>
      <c r="J6" s="6" t="n">
        <f aca="false">I6+Monthly!J6</f>
        <v>0</v>
      </c>
      <c r="K6" s="6" t="n">
        <f aca="false">J6+Monthly!K6</f>
        <v>0</v>
      </c>
      <c r="L6" s="6" t="n">
        <f aca="false">K6+Monthly!L6</f>
        <v>0</v>
      </c>
      <c r="M6" s="6" t="n">
        <f aca="false">L6+Monthly!M6</f>
        <v>0</v>
      </c>
      <c r="N6" s="8" t="n">
        <f aca="false">Monthly!N6</f>
        <v>0</v>
      </c>
      <c r="O6" s="8" t="n">
        <f aca="false">N6+Monthly!O6</f>
        <v>0</v>
      </c>
      <c r="P6" s="8" t="n">
        <f aca="false">O6+Monthly!P6</f>
        <v>0</v>
      </c>
      <c r="Q6" s="8" t="n">
        <f aca="false">P6+Monthly!Q6</f>
        <v>0</v>
      </c>
      <c r="R6" s="8" t="n">
        <f aca="false">Q6+Monthly!R6</f>
        <v>0</v>
      </c>
      <c r="S6" s="8" t="n">
        <f aca="false">R6+Monthly!S6</f>
        <v>0</v>
      </c>
      <c r="T6" s="8" t="n">
        <f aca="false">S6+Monthly!T6</f>
        <v>0</v>
      </c>
      <c r="U6" s="8" t="n">
        <f aca="false">T6+Monthly!U6</f>
        <v>0</v>
      </c>
      <c r="V6" s="8" t="n">
        <f aca="false">U6+Monthly!V6</f>
        <v>0</v>
      </c>
      <c r="W6" s="8" t="n">
        <f aca="false">V6+Monthly!W6</f>
        <v>0</v>
      </c>
      <c r="X6" s="8" t="n">
        <f aca="false">W6+Monthly!X6</f>
        <v>0</v>
      </c>
      <c r="Y6" s="8" t="n">
        <f aca="false">X6+Monthly!Y6</f>
        <v>0</v>
      </c>
      <c r="Z6" s="9" t="n">
        <f aca="false">Monthly!Z6</f>
        <v>0</v>
      </c>
      <c r="AA6" s="9" t="n">
        <f aca="false">Z6+Monthly!AA6</f>
        <v>0</v>
      </c>
      <c r="AB6" s="9" t="n">
        <f aca="false">AA6+Monthly!AB6</f>
        <v>0</v>
      </c>
      <c r="AC6" s="9" t="n">
        <f aca="false">AB6+Monthly!AC6</f>
        <v>0</v>
      </c>
      <c r="AD6" s="9" t="n">
        <f aca="false">AC6+Monthly!AD6</f>
        <v>0</v>
      </c>
      <c r="AE6" s="9" t="n">
        <f aca="false">AD6+Monthly!AE6</f>
        <v>0</v>
      </c>
      <c r="AF6" s="9" t="n">
        <f aca="false">AE6+Monthly!AF6</f>
        <v>0</v>
      </c>
      <c r="AG6" s="9" t="n">
        <f aca="false">AF6+Monthly!AG6</f>
        <v>0</v>
      </c>
      <c r="AH6" s="9" t="n">
        <f aca="false">AG6+Monthly!AH6</f>
        <v>0</v>
      </c>
      <c r="AI6" s="9" t="n">
        <f aca="false">AH6+Monthly!AI6</f>
        <v>0</v>
      </c>
      <c r="AJ6" s="9" t="n">
        <f aca="false">AI6+Monthly!AJ6</f>
        <v>0</v>
      </c>
      <c r="AK6" s="9" t="n">
        <f aca="false">AJ6+Monthly!AK6</f>
        <v>0</v>
      </c>
    </row>
    <row r="7" customFormat="false" ht="13.8" hidden="false" customHeight="false" outlineLevel="0" collapsed="false">
      <c r="A7" s="7" t="s">
        <v>52</v>
      </c>
      <c r="B7" s="6" t="n">
        <f aca="false">Monthly!B7</f>
        <v>0</v>
      </c>
      <c r="C7" s="6" t="n">
        <f aca="false">B7+Monthly!C7</f>
        <v>0</v>
      </c>
      <c r="D7" s="6" t="n">
        <f aca="false">C7+Monthly!D7</f>
        <v>44697</v>
      </c>
      <c r="E7" s="6" t="n">
        <f aca="false">D7+Monthly!E7</f>
        <v>81469</v>
      </c>
      <c r="F7" s="6" t="n">
        <f aca="false">E7+Monthly!F7</f>
        <v>116656</v>
      </c>
      <c r="G7" s="6" t="n">
        <f aca="false">F7+Monthly!G7</f>
        <v>151526</v>
      </c>
      <c r="H7" s="6" t="n">
        <f aca="false">G7+Monthly!H7</f>
        <v>181324</v>
      </c>
      <c r="I7" s="6" t="n">
        <f aca="false">H7+Monthly!I7</f>
        <v>212073</v>
      </c>
      <c r="J7" s="6" t="n">
        <f aca="false">I7+Monthly!J7</f>
        <v>215877</v>
      </c>
      <c r="K7" s="6" t="n">
        <f aca="false">J7+Monthly!K7</f>
        <v>217779</v>
      </c>
      <c r="L7" s="6" t="n">
        <f aca="false">K7+Monthly!L7</f>
        <v>217779</v>
      </c>
      <c r="M7" s="6" t="n">
        <f aca="false">L7+Monthly!M7</f>
        <v>226655</v>
      </c>
      <c r="N7" s="8" t="n">
        <f aca="false">Monthly!N7</f>
        <v>2219</v>
      </c>
      <c r="O7" s="8" t="n">
        <f aca="false">N7+Monthly!O7</f>
        <v>60864</v>
      </c>
      <c r="P7" s="8" t="n">
        <f aca="false">O7+Monthly!P7</f>
        <v>203831</v>
      </c>
      <c r="Q7" s="8" t="n">
        <f aca="false">P7+Monthly!Q7</f>
        <v>268182</v>
      </c>
      <c r="R7" s="8" t="n">
        <f aca="false">Q7+Monthly!R7</f>
        <v>308441</v>
      </c>
      <c r="S7" s="8" t="n">
        <f aca="false">R7+Monthly!S7</f>
        <v>360112</v>
      </c>
      <c r="T7" s="8" t="n">
        <f aca="false">S7+Monthly!T7</f>
        <v>400054</v>
      </c>
      <c r="U7" s="8" t="n">
        <f aca="false">T7+Monthly!U7</f>
        <v>475500</v>
      </c>
      <c r="V7" s="8" t="n">
        <f aca="false">U7+Monthly!V7</f>
        <v>551897</v>
      </c>
      <c r="W7" s="8" t="n">
        <f aca="false">V7+Monthly!W7</f>
        <v>574087</v>
      </c>
      <c r="X7" s="8" t="n">
        <f aca="false">W7+Monthly!X7</f>
        <v>608957</v>
      </c>
      <c r="Y7" s="8" t="n">
        <f aca="false">X7+Monthly!Y7</f>
        <v>643827</v>
      </c>
      <c r="Z7" s="9" t="n">
        <f aca="false">Monthly!Z7</f>
        <v>95100</v>
      </c>
      <c r="AA7" s="9" t="n">
        <f aca="false">Z7+Monthly!AA7</f>
        <v>247260</v>
      </c>
      <c r="AB7" s="9" t="n">
        <f aca="false">AA7+Monthly!AB7</f>
        <v>380400</v>
      </c>
      <c r="AC7" s="9" t="n">
        <f aca="false">AB7+Monthly!AC7</f>
        <v>547273</v>
      </c>
      <c r="AD7" s="9" t="n">
        <f aca="false">AC7+Monthly!AD7</f>
        <v>680056</v>
      </c>
      <c r="AE7" s="9" t="n">
        <f aca="false">AD7+Monthly!AE7</f>
        <v>812809</v>
      </c>
      <c r="AF7" s="9" t="n">
        <f aca="false">AE7+Monthly!AF7</f>
        <v>945013</v>
      </c>
      <c r="AG7" s="9" t="n">
        <f aca="false">AF7+Monthly!AG7</f>
        <v>1090935</v>
      </c>
      <c r="AH7" s="9" t="n">
        <f aca="false">AG7+Monthly!AH7</f>
        <v>1243412</v>
      </c>
      <c r="AI7" s="9" t="n">
        <f aca="false">AH7+Monthly!AI7</f>
        <v>1346754</v>
      </c>
      <c r="AJ7" s="9" t="n">
        <f aca="false">AI7+Monthly!AJ7</f>
        <v>1405082</v>
      </c>
      <c r="AK7" s="9" t="n">
        <f aca="false">AJ7+Monthly!AK7</f>
        <v>1459923</v>
      </c>
    </row>
    <row r="8" customFormat="false" ht="13.8" hidden="false" customHeight="false" outlineLevel="0" collapsed="false">
      <c r="A8" s="7" t="s">
        <v>53</v>
      </c>
      <c r="B8" s="6" t="n">
        <f aca="false">Monthly!B8</f>
        <v>0</v>
      </c>
      <c r="C8" s="6" t="n">
        <f aca="false">B8+Monthly!C8</f>
        <v>0</v>
      </c>
      <c r="D8" s="6" t="n">
        <f aca="false">C8+Monthly!D8</f>
        <v>0</v>
      </c>
      <c r="E8" s="6" t="n">
        <f aca="false">D8+Monthly!E8</f>
        <v>0</v>
      </c>
      <c r="F8" s="6" t="n">
        <f aca="false">E8+Monthly!F8</f>
        <v>0</v>
      </c>
      <c r="G8" s="6" t="n">
        <f aca="false">F8+Monthly!G8</f>
        <v>0</v>
      </c>
      <c r="H8" s="6" t="n">
        <f aca="false">G8+Monthly!H8</f>
        <v>0</v>
      </c>
      <c r="I8" s="6" t="n">
        <f aca="false">H8+Monthly!I8</f>
        <v>0</v>
      </c>
      <c r="J8" s="6" t="n">
        <f aca="false">I8+Monthly!J8</f>
        <v>0</v>
      </c>
      <c r="K8" s="6" t="n">
        <f aca="false">J8+Monthly!K8</f>
        <v>0</v>
      </c>
      <c r="L8" s="6" t="n">
        <f aca="false">K8+Monthly!L8</f>
        <v>0</v>
      </c>
      <c r="M8" s="6" t="n">
        <f aca="false">L8+Monthly!M8</f>
        <v>0</v>
      </c>
      <c r="N8" s="8" t="n">
        <f aca="false">Monthly!N8</f>
        <v>0</v>
      </c>
      <c r="O8" s="8" t="n">
        <f aca="false">N8+Monthly!O8</f>
        <v>0</v>
      </c>
      <c r="P8" s="8" t="n">
        <f aca="false">O8+Monthly!P8</f>
        <v>0</v>
      </c>
      <c r="Q8" s="8" t="n">
        <f aca="false">P8+Monthly!Q8</f>
        <v>0</v>
      </c>
      <c r="R8" s="8" t="n">
        <f aca="false">Q8+Monthly!R8</f>
        <v>0</v>
      </c>
      <c r="S8" s="8" t="n">
        <f aca="false">R8+Monthly!S8</f>
        <v>0</v>
      </c>
      <c r="T8" s="8" t="n">
        <f aca="false">S8+Monthly!T8</f>
        <v>0</v>
      </c>
      <c r="U8" s="8" t="n">
        <f aca="false">T8+Monthly!U8</f>
        <v>4500</v>
      </c>
      <c r="V8" s="8" t="n">
        <f aca="false">U8+Monthly!V8</f>
        <v>11000</v>
      </c>
      <c r="W8" s="8" t="n">
        <f aca="false">V8+Monthly!W8</f>
        <v>13750</v>
      </c>
      <c r="X8" s="8" t="n">
        <f aca="false">W8+Monthly!X8</f>
        <v>15750</v>
      </c>
      <c r="Y8" s="8" t="n">
        <f aca="false">X8+Monthly!Y8</f>
        <v>16750</v>
      </c>
      <c r="Z8" s="9" t="n">
        <f aca="false">Monthly!Z8</f>
        <v>750</v>
      </c>
      <c r="AA8" s="9" t="n">
        <f aca="false">Z8+Monthly!AA8</f>
        <v>750</v>
      </c>
      <c r="AB8" s="9" t="n">
        <f aca="false">AA8+Monthly!AB8</f>
        <v>3760</v>
      </c>
      <c r="AC8" s="9" t="n">
        <f aca="false">AB8+Monthly!AC8</f>
        <v>5240</v>
      </c>
      <c r="AD8" s="9" t="n">
        <f aca="false">AC8+Monthly!AD8</f>
        <v>11550</v>
      </c>
      <c r="AE8" s="9" t="n">
        <f aca="false">AD8+Monthly!AE8</f>
        <v>14200</v>
      </c>
      <c r="AF8" s="9" t="n">
        <f aca="false">AE8+Monthly!AF8</f>
        <v>15950</v>
      </c>
      <c r="AG8" s="9" t="n">
        <f aca="false">AF8+Monthly!AG8</f>
        <v>17200</v>
      </c>
      <c r="AH8" s="9" t="n">
        <f aca="false">AG8+Monthly!AH8</f>
        <v>19200</v>
      </c>
      <c r="AI8" s="9" t="n">
        <f aca="false">AH8+Monthly!AI8</f>
        <v>22420</v>
      </c>
      <c r="AJ8" s="9" t="n">
        <f aca="false">AI8+Monthly!AJ8</f>
        <v>28070</v>
      </c>
      <c r="AK8" s="9" t="n">
        <f aca="false">AJ8+Monthly!AK8</f>
        <v>34130</v>
      </c>
    </row>
    <row r="9" customFormat="false" ht="13.8" hidden="false" customHeight="false" outlineLevel="0" collapsed="false">
      <c r="A9" s="7" t="s">
        <v>54</v>
      </c>
      <c r="B9" s="6" t="n">
        <f aca="false">Monthly!B9</f>
        <v>0</v>
      </c>
      <c r="C9" s="6" t="n">
        <f aca="false">B9+Monthly!C9</f>
        <v>0</v>
      </c>
      <c r="D9" s="6" t="n">
        <f aca="false">C9+Monthly!D9</f>
        <v>0</v>
      </c>
      <c r="E9" s="6" t="n">
        <f aca="false">D9+Monthly!E9</f>
        <v>0</v>
      </c>
      <c r="F9" s="6" t="n">
        <f aca="false">E9+Monthly!F9</f>
        <v>0</v>
      </c>
      <c r="G9" s="6" t="n">
        <f aca="false">F9+Monthly!G9</f>
        <v>0</v>
      </c>
      <c r="H9" s="6" t="n">
        <f aca="false">G9+Monthly!H9</f>
        <v>0</v>
      </c>
      <c r="I9" s="6" t="n">
        <f aca="false">H9+Monthly!I9</f>
        <v>0</v>
      </c>
      <c r="J9" s="6" t="n">
        <f aca="false">I9+Monthly!J9</f>
        <v>0</v>
      </c>
      <c r="K9" s="6" t="n">
        <f aca="false">J9+Monthly!K9</f>
        <v>0</v>
      </c>
      <c r="L9" s="6" t="n">
        <f aca="false">K9+Monthly!L9</f>
        <v>0</v>
      </c>
      <c r="M9" s="6" t="n">
        <f aca="false">L9+Monthly!M9</f>
        <v>0</v>
      </c>
      <c r="N9" s="8" t="n">
        <f aca="false">Monthly!N9</f>
        <v>0</v>
      </c>
      <c r="O9" s="8" t="n">
        <f aca="false">N9+Monthly!O9</f>
        <v>0</v>
      </c>
      <c r="P9" s="8" t="n">
        <f aca="false">O9+Monthly!P9</f>
        <v>0</v>
      </c>
      <c r="Q9" s="8" t="n">
        <f aca="false">P9+Monthly!Q9</f>
        <v>0</v>
      </c>
      <c r="R9" s="8" t="n">
        <f aca="false">Q9+Monthly!R9</f>
        <v>0</v>
      </c>
      <c r="S9" s="8" t="n">
        <f aca="false">R9+Monthly!S9</f>
        <v>0</v>
      </c>
      <c r="T9" s="8" t="n">
        <f aca="false">S9+Monthly!T9</f>
        <v>0</v>
      </c>
      <c r="U9" s="8" t="n">
        <f aca="false">T9+Monthly!U9</f>
        <v>0</v>
      </c>
      <c r="V9" s="8" t="n">
        <f aca="false">U9+Monthly!V9</f>
        <v>0</v>
      </c>
      <c r="W9" s="8" t="n">
        <f aca="false">V9+Monthly!W9</f>
        <v>0</v>
      </c>
      <c r="X9" s="8" t="n">
        <f aca="false">W9+Monthly!X9</f>
        <v>0</v>
      </c>
      <c r="Y9" s="8" t="n">
        <f aca="false">X9+Monthly!Y9</f>
        <v>0</v>
      </c>
      <c r="Z9" s="9" t="n">
        <f aca="false">Monthly!Z9</f>
        <v>0</v>
      </c>
      <c r="AA9" s="9" t="n">
        <f aca="false">Z9+Monthly!AA9</f>
        <v>0</v>
      </c>
      <c r="AB9" s="9" t="n">
        <f aca="false">AA9+Monthly!AB9</f>
        <v>0</v>
      </c>
      <c r="AC9" s="9" t="n">
        <f aca="false">AB9+Monthly!AC9</f>
        <v>0</v>
      </c>
      <c r="AD9" s="9" t="n">
        <f aca="false">AC9+Monthly!AD9</f>
        <v>0</v>
      </c>
      <c r="AE9" s="9" t="n">
        <f aca="false">AD9+Monthly!AE9</f>
        <v>0</v>
      </c>
      <c r="AF9" s="9" t="n">
        <f aca="false">AE9+Monthly!AF9</f>
        <v>0</v>
      </c>
      <c r="AG9" s="9" t="n">
        <f aca="false">AF9+Monthly!AG9</f>
        <v>0</v>
      </c>
      <c r="AH9" s="9" t="n">
        <f aca="false">AG9+Monthly!AH9</f>
        <v>0</v>
      </c>
      <c r="AI9" s="9" t="n">
        <f aca="false">AH9+Monthly!AI9</f>
        <v>0</v>
      </c>
      <c r="AJ9" s="9" t="n">
        <f aca="false">AI9+Monthly!AJ9</f>
        <v>0</v>
      </c>
      <c r="AK9" s="9" t="n">
        <f aca="false">AJ9+Monthly!AK9</f>
        <v>0</v>
      </c>
    </row>
    <row r="10" customFormat="false" ht="13.8" hidden="false" customHeight="false" outlineLevel="0" collapsed="false">
      <c r="A10" s="10" t="s">
        <v>55</v>
      </c>
      <c r="B10" s="6" t="n">
        <v>0</v>
      </c>
      <c r="C10" s="6" t="n">
        <f aca="false">B10</f>
        <v>0</v>
      </c>
      <c r="D10" s="6" t="n">
        <f aca="false">C10</f>
        <v>0</v>
      </c>
      <c r="E10" s="6" t="n">
        <f aca="false">D10</f>
        <v>0</v>
      </c>
      <c r="F10" s="6" t="n">
        <f aca="false">E10</f>
        <v>0</v>
      </c>
      <c r="G10" s="6" t="n">
        <f aca="false">F10</f>
        <v>0</v>
      </c>
      <c r="H10" s="6" t="n">
        <f aca="false">G10</f>
        <v>0</v>
      </c>
      <c r="I10" s="6" t="n">
        <f aca="false">H10</f>
        <v>0</v>
      </c>
      <c r="J10" s="6" t="n">
        <f aca="false">I10</f>
        <v>0</v>
      </c>
      <c r="K10" s="6" t="n">
        <f aca="false">J10</f>
        <v>0</v>
      </c>
      <c r="L10" s="6" t="n">
        <f aca="false">K10</f>
        <v>0</v>
      </c>
      <c r="M10" s="6" t="n">
        <f aca="false">L10</f>
        <v>0</v>
      </c>
      <c r="N10" s="6" t="n">
        <f aca="false">M10</f>
        <v>0</v>
      </c>
      <c r="O10" s="6" t="n">
        <f aca="false">N10</f>
        <v>0</v>
      </c>
      <c r="P10" s="6" t="n">
        <f aca="false">O10</f>
        <v>0</v>
      </c>
      <c r="Q10" s="6" t="n">
        <f aca="false">P10</f>
        <v>0</v>
      </c>
      <c r="R10" s="6" t="n">
        <f aca="false">Q10</f>
        <v>0</v>
      </c>
      <c r="S10" s="6" t="n">
        <f aca="false">R10</f>
        <v>0</v>
      </c>
      <c r="T10" s="6" t="n">
        <f aca="false">S10</f>
        <v>0</v>
      </c>
      <c r="U10" s="6" t="n">
        <f aca="false">T10</f>
        <v>0</v>
      </c>
      <c r="V10" s="6" t="n">
        <f aca="false">U10</f>
        <v>0</v>
      </c>
      <c r="W10" s="6" t="n">
        <f aca="false">V10</f>
        <v>0</v>
      </c>
      <c r="X10" s="6" t="n">
        <f aca="false">W10</f>
        <v>0</v>
      </c>
      <c r="Y10" s="6" t="n">
        <f aca="false">X10</f>
        <v>0</v>
      </c>
      <c r="Z10" s="6" t="n">
        <f aca="false">Y10</f>
        <v>0</v>
      </c>
      <c r="AA10" s="6" t="n">
        <f aca="false">Z10</f>
        <v>0</v>
      </c>
      <c r="AB10" s="6" t="n">
        <f aca="false">AA10</f>
        <v>0</v>
      </c>
      <c r="AC10" s="6" t="n">
        <f aca="false">AB10</f>
        <v>0</v>
      </c>
      <c r="AD10" s="6" t="n">
        <f aca="false">AC10</f>
        <v>0</v>
      </c>
      <c r="AE10" s="6" t="n">
        <f aca="false">AD10</f>
        <v>0</v>
      </c>
      <c r="AF10" s="6" t="n">
        <f aca="false">AE10</f>
        <v>0</v>
      </c>
      <c r="AG10" s="6" t="n">
        <f aca="false">AF10</f>
        <v>0</v>
      </c>
      <c r="AH10" s="6" t="n">
        <f aca="false">AG10</f>
        <v>0</v>
      </c>
      <c r="AI10" s="6" t="n">
        <f aca="false">AH10</f>
        <v>0</v>
      </c>
      <c r="AJ10" s="6" t="n">
        <f aca="false">AI10</f>
        <v>0</v>
      </c>
      <c r="AK10" s="6" t="n">
        <f aca="false">AJ10</f>
        <v>0</v>
      </c>
    </row>
    <row r="11" customFormat="false" ht="13.8" hidden="false" customHeight="false" outlineLevel="0" collapsed="false">
      <c r="A11" s="7" t="s">
        <v>56</v>
      </c>
      <c r="B11" s="6" t="n">
        <f aca="false">Monthly!B11</f>
        <v>107293.387852416</v>
      </c>
      <c r="C11" s="6" t="n">
        <f aca="false">B11+Monthly!C11</f>
        <v>201056.683918607</v>
      </c>
      <c r="D11" s="6" t="n">
        <f aca="false">C11+Monthly!D11</f>
        <v>276450.480574177</v>
      </c>
      <c r="E11" s="6" t="n">
        <f aca="false">D11+Monthly!E11</f>
        <v>366803.743009423</v>
      </c>
      <c r="F11" s="6" t="n">
        <f aca="false">E11+Monthly!F11</f>
        <v>466970.000186871</v>
      </c>
      <c r="G11" s="6" t="n">
        <f aca="false">F11+Monthly!G11</f>
        <v>550505.812724951</v>
      </c>
      <c r="H11" s="6" t="n">
        <f aca="false">G11+Monthly!H11</f>
        <v>621293.314146284</v>
      </c>
      <c r="I11" s="6" t="n">
        <f aca="false">H11+Monthly!I11</f>
        <v>693216.170221321</v>
      </c>
      <c r="J11" s="6" t="n">
        <f aca="false">I11+Monthly!J11</f>
        <v>762020</v>
      </c>
      <c r="K11" s="6" t="n">
        <f aca="false">J11+Monthly!K11</f>
        <v>1011104</v>
      </c>
      <c r="L11" s="6" t="n">
        <f aca="false">K11+Monthly!L11</f>
        <v>1289227.42485382</v>
      </c>
      <c r="M11" s="6" t="n">
        <f aca="false">L11+Monthly!M11</f>
        <v>1610504.17385382</v>
      </c>
      <c r="N11" s="8" t="n">
        <f aca="false">Monthly!N11</f>
        <v>224720</v>
      </c>
      <c r="O11" s="8" t="n">
        <f aca="false">N11+Monthly!O11</f>
        <v>397763</v>
      </c>
      <c r="P11" s="8" t="n">
        <f aca="false">O11+Monthly!P11</f>
        <v>607511</v>
      </c>
      <c r="Q11" s="8" t="n">
        <f aca="false">P11+Monthly!Q11</f>
        <v>899528.003</v>
      </c>
      <c r="R11" s="8" t="n">
        <f aca="false">Q11+Monthly!R11</f>
        <v>1145929.016</v>
      </c>
      <c r="S11" s="8" t="n">
        <f aca="false">R11+Monthly!S11</f>
        <v>1308890.206</v>
      </c>
      <c r="T11" s="8" t="n">
        <f aca="false">S11+Monthly!T11</f>
        <v>1464182.705</v>
      </c>
      <c r="U11" s="8" t="n">
        <f aca="false">T11+Monthly!U11</f>
        <v>1606445.655</v>
      </c>
      <c r="V11" s="8" t="n">
        <f aca="false">U11+Monthly!V11</f>
        <v>1730166.735</v>
      </c>
      <c r="W11" s="8" t="n">
        <f aca="false">V11+Monthly!W11</f>
        <v>1886077.405</v>
      </c>
      <c r="X11" s="8" t="n">
        <f aca="false">W11+Monthly!X11</f>
        <v>2136268.405</v>
      </c>
      <c r="Y11" s="8" t="n">
        <f aca="false">X11+Monthly!Y11</f>
        <v>2453876.715</v>
      </c>
      <c r="Z11" s="9" t="n">
        <f aca="false">Monthly!Z11</f>
        <v>368936.16</v>
      </c>
      <c r="AA11" s="9" t="n">
        <f aca="false">Z11+Monthly!AA11</f>
        <v>690098.11</v>
      </c>
      <c r="AB11" s="9" t="n">
        <f aca="false">AA11+Monthly!AB11</f>
        <v>949345.193</v>
      </c>
      <c r="AC11" s="9" t="n">
        <f aca="false">AB11+Monthly!AC11</f>
        <v>1260031.493</v>
      </c>
      <c r="AD11" s="9" t="n">
        <f aca="false">AC11+Monthly!AD11</f>
        <v>1604460.493</v>
      </c>
      <c r="AE11" s="9" t="n">
        <f aca="false">AD11+Monthly!AE11</f>
        <v>1891704.493</v>
      </c>
      <c r="AF11" s="9" t="n">
        <f aca="false">AE11+Monthly!AF11</f>
        <v>2135112.493</v>
      </c>
      <c r="AG11" s="9" t="n">
        <f aca="false">AF11+Monthly!AG11</f>
        <v>2382424.493</v>
      </c>
      <c r="AH11" s="9" t="n">
        <f aca="false">AG11+Monthly!AH11</f>
        <v>2619011.493</v>
      </c>
      <c r="AI11" s="9" t="n">
        <f aca="false">AH11+Monthly!AI11</f>
        <v>2989796.493</v>
      </c>
      <c r="AJ11" s="9" t="n">
        <f aca="false">AI11+Monthly!AJ11</f>
        <v>3465935.493</v>
      </c>
      <c r="AK11" s="9" t="n">
        <f aca="false">AJ11+Monthly!AK11</f>
        <v>3795187.493</v>
      </c>
    </row>
    <row r="12" customFormat="false" ht="13.8" hidden="false" customHeight="false" outlineLevel="0" collapsed="false">
      <c r="A12" s="7"/>
      <c r="B12" s="6" t="n">
        <f aca="false">Monthly!B12</f>
        <v>0</v>
      </c>
      <c r="C12" s="6" t="n">
        <f aca="false">B12+Monthly!C12</f>
        <v>0</v>
      </c>
      <c r="D12" s="6" t="n">
        <f aca="false">C12+Monthly!D12</f>
        <v>0</v>
      </c>
      <c r="E12" s="6" t="n">
        <f aca="false">D12+Monthly!E12</f>
        <v>0</v>
      </c>
      <c r="F12" s="6" t="n">
        <f aca="false">E12+Monthly!F12</f>
        <v>0</v>
      </c>
      <c r="G12" s="6" t="n">
        <f aca="false">F12+Monthly!G12</f>
        <v>0</v>
      </c>
      <c r="H12" s="6" t="n">
        <f aca="false">G12+Monthly!H12</f>
        <v>0</v>
      </c>
      <c r="I12" s="6" t="n">
        <f aca="false">H12+Monthly!I12</f>
        <v>0</v>
      </c>
      <c r="J12" s="6" t="n">
        <f aca="false">I12+Monthly!J12</f>
        <v>0</v>
      </c>
      <c r="K12" s="6" t="n">
        <f aca="false">J12+Monthly!K12</f>
        <v>0</v>
      </c>
      <c r="L12" s="6" t="n">
        <f aca="false">K12+Monthly!L12</f>
        <v>0</v>
      </c>
      <c r="M12" s="6" t="n">
        <f aca="false">L12+Monthly!M12</f>
        <v>0</v>
      </c>
      <c r="N12" s="8" t="n">
        <f aca="false">Monthly!N12</f>
        <v>0</v>
      </c>
      <c r="O12" s="8" t="n">
        <f aca="false">N12+Monthly!O12</f>
        <v>0</v>
      </c>
      <c r="P12" s="8" t="n">
        <f aca="false">O12+Monthly!P12</f>
        <v>0</v>
      </c>
      <c r="Q12" s="8" t="n">
        <f aca="false">P12+Monthly!Q12</f>
        <v>0</v>
      </c>
      <c r="R12" s="8" t="n">
        <f aca="false">Q12+Monthly!R12</f>
        <v>0</v>
      </c>
      <c r="S12" s="8" t="n">
        <f aca="false">R12+Monthly!S12</f>
        <v>0</v>
      </c>
      <c r="T12" s="8" t="n">
        <f aca="false">S12+Monthly!T12</f>
        <v>0</v>
      </c>
      <c r="U12" s="8" t="n">
        <f aca="false">T12+Monthly!U12</f>
        <v>0</v>
      </c>
      <c r="V12" s="8" t="n">
        <f aca="false">U12+Monthly!V12</f>
        <v>0</v>
      </c>
      <c r="W12" s="8" t="n">
        <f aca="false">V12+Monthly!W12</f>
        <v>0</v>
      </c>
      <c r="X12" s="8" t="n">
        <f aca="false">W12+Monthly!X12</f>
        <v>0</v>
      </c>
      <c r="Y12" s="8" t="n">
        <f aca="false">X12+Monthly!Y12</f>
        <v>0</v>
      </c>
      <c r="Z12" s="9" t="n">
        <f aca="false">Monthly!Z12</f>
        <v>0</v>
      </c>
      <c r="AA12" s="9" t="n">
        <f aca="false">Z12+Monthly!AA12</f>
        <v>0</v>
      </c>
      <c r="AB12" s="9" t="n">
        <f aca="false">AA12+Monthly!AB12</f>
        <v>0</v>
      </c>
      <c r="AC12" s="9" t="n">
        <f aca="false">AB12+Monthly!AC12</f>
        <v>0</v>
      </c>
      <c r="AD12" s="9" t="n">
        <f aca="false">AC12+Monthly!AD12</f>
        <v>0</v>
      </c>
      <c r="AE12" s="9" t="n">
        <f aca="false">AD12+Monthly!AE12</f>
        <v>0</v>
      </c>
      <c r="AF12" s="9" t="n">
        <f aca="false">AE12+Monthly!AF12</f>
        <v>0</v>
      </c>
      <c r="AG12" s="9" t="n">
        <f aca="false">AF12+Monthly!AG12</f>
        <v>0</v>
      </c>
      <c r="AH12" s="9" t="n">
        <f aca="false">AG12+Monthly!AH12</f>
        <v>0</v>
      </c>
      <c r="AI12" s="9" t="n">
        <f aca="false">AH12+Monthly!AI12</f>
        <v>0</v>
      </c>
      <c r="AJ12" s="9" t="n">
        <f aca="false">AI12+Monthly!AJ12</f>
        <v>0</v>
      </c>
      <c r="AK12" s="9" t="n">
        <f aca="false">AJ12+Monthly!AK12</f>
        <v>0</v>
      </c>
    </row>
    <row r="13" customFormat="false" ht="13.8" hidden="false" customHeight="false" outlineLevel="0" collapsed="false">
      <c r="A13" s="11" t="s">
        <v>57</v>
      </c>
      <c r="B13" s="6" t="n">
        <f aca="false">Monthly!B13</f>
        <v>227</v>
      </c>
      <c r="C13" s="6" t="n">
        <f aca="false">B13+Monthly!C13</f>
        <v>329</v>
      </c>
      <c r="D13" s="6" t="n">
        <f aca="false">C13+Monthly!D13</f>
        <v>338</v>
      </c>
      <c r="E13" s="6" t="n">
        <f aca="false">D13+Monthly!E13</f>
        <v>360</v>
      </c>
      <c r="F13" s="6" t="n">
        <f aca="false">E13+Monthly!F13</f>
        <v>520</v>
      </c>
      <c r="G13" s="6" t="n">
        <f aca="false">F13+Monthly!G13</f>
        <v>681</v>
      </c>
      <c r="H13" s="6" t="n">
        <f aca="false">G13+Monthly!H13</f>
        <v>772</v>
      </c>
      <c r="I13" s="6" t="n">
        <f aca="false">H13+Monthly!I13</f>
        <v>795</v>
      </c>
      <c r="J13" s="6" t="n">
        <f aca="false">I13+Monthly!J13</f>
        <v>825</v>
      </c>
      <c r="K13" s="6" t="n">
        <f aca="false">J13+Monthly!K13</f>
        <v>1118</v>
      </c>
      <c r="L13" s="6" t="n">
        <f aca="false">K13+Monthly!L13</f>
        <v>1552</v>
      </c>
      <c r="M13" s="6" t="n">
        <f aca="false">L13+Monthly!M13</f>
        <v>2100</v>
      </c>
      <c r="N13" s="8" t="n">
        <f aca="false">Monthly!N13</f>
        <v>355</v>
      </c>
      <c r="O13" s="8" t="n">
        <f aca="false">N13+Monthly!O13</f>
        <v>473</v>
      </c>
      <c r="P13" s="8" t="n">
        <f aca="false">O13+Monthly!P13</f>
        <v>566</v>
      </c>
      <c r="Q13" s="8" t="n">
        <f aca="false">P13+Monthly!Q13</f>
        <v>810</v>
      </c>
      <c r="R13" s="8" t="n">
        <f aca="false">Q13+Monthly!R13</f>
        <v>1217</v>
      </c>
      <c r="S13" s="8" t="n">
        <f aca="false">R13+Monthly!S13</f>
        <v>1459</v>
      </c>
      <c r="T13" s="8" t="n">
        <f aca="false">S13+Monthly!T13</f>
        <v>1579</v>
      </c>
      <c r="U13" s="8" t="n">
        <f aca="false">T13+Monthly!U13</f>
        <v>1658</v>
      </c>
      <c r="V13" s="8" t="n">
        <f aca="false">U13+Monthly!V13</f>
        <v>1683</v>
      </c>
      <c r="W13" s="8" t="n">
        <f aca="false">V13+Monthly!W13</f>
        <v>1905</v>
      </c>
      <c r="X13" s="8" t="n">
        <f aca="false">W13+Monthly!X13</f>
        <v>2316</v>
      </c>
      <c r="Y13" s="8" t="n">
        <f aca="false">X13+Monthly!Y13</f>
        <v>2788</v>
      </c>
      <c r="Z13" s="9" t="n">
        <f aca="false">Monthly!Z13</f>
        <v>487</v>
      </c>
      <c r="AA13" s="9" t="n">
        <f aca="false">Z13+Monthly!AA13</f>
        <v>707</v>
      </c>
      <c r="AB13" s="9" t="n">
        <f aca="false">AA13+Monthly!AB13</f>
        <v>764</v>
      </c>
      <c r="AC13" s="9" t="n">
        <f aca="false">AB13+Monthly!AC13</f>
        <v>865</v>
      </c>
      <c r="AD13" s="9" t="n">
        <f aca="false">AC13+Monthly!AD13</f>
        <v>1172</v>
      </c>
      <c r="AE13" s="9" t="n">
        <f aca="false">AD13+Monthly!AE13</f>
        <v>1456</v>
      </c>
      <c r="AF13" s="9" t="n">
        <f aca="false">AE13+Monthly!AF13</f>
        <v>1685</v>
      </c>
      <c r="AG13" s="9" t="n">
        <f aca="false">AF13+Monthly!AG13</f>
        <v>1784</v>
      </c>
      <c r="AH13" s="9" t="n">
        <f aca="false">AG13+Monthly!AH13</f>
        <v>1844</v>
      </c>
      <c r="AI13" s="9" t="n">
        <f aca="false">AH13+Monthly!AI13</f>
        <v>2376</v>
      </c>
      <c r="AJ13" s="9" t="n">
        <f aca="false">AI13+Monthly!AJ13</f>
        <v>3171</v>
      </c>
      <c r="AK13" s="9" t="n">
        <f aca="false">AJ13+Monthly!AK13</f>
        <v>3753</v>
      </c>
    </row>
    <row r="14" customFormat="false" ht="13.8" hidden="false" customHeight="false" outlineLevel="0" collapsed="false">
      <c r="A14" s="11" t="s">
        <v>58</v>
      </c>
      <c r="B14" s="6" t="n">
        <f aca="false">Monthly!B14</f>
        <v>0</v>
      </c>
      <c r="C14" s="6" t="n">
        <f aca="false">B14+Monthly!C14</f>
        <v>0</v>
      </c>
      <c r="D14" s="6" t="n">
        <f aca="false">C14+Monthly!D14</f>
        <v>0</v>
      </c>
      <c r="E14" s="6" t="n">
        <f aca="false">D14+Monthly!E14</f>
        <v>0</v>
      </c>
      <c r="F14" s="6" t="n">
        <f aca="false">E14+Monthly!F14</f>
        <v>0</v>
      </c>
      <c r="G14" s="6" t="n">
        <f aca="false">F14+Monthly!G14</f>
        <v>0</v>
      </c>
      <c r="H14" s="6" t="n">
        <f aca="false">G14+Monthly!H14</f>
        <v>0</v>
      </c>
      <c r="I14" s="6" t="n">
        <f aca="false">H14+Monthly!I14</f>
        <v>0</v>
      </c>
      <c r="J14" s="6" t="n">
        <f aca="false">I14+Monthly!J14</f>
        <v>0</v>
      </c>
      <c r="K14" s="6" t="n">
        <f aca="false">J14+Monthly!K14</f>
        <v>0</v>
      </c>
      <c r="L14" s="6" t="n">
        <f aca="false">K14+Monthly!L14</f>
        <v>0</v>
      </c>
      <c r="M14" s="6" t="n">
        <f aca="false">L14+Monthly!M14</f>
        <v>0</v>
      </c>
      <c r="N14" s="8" t="n">
        <f aca="false">Monthly!N14</f>
        <v>0</v>
      </c>
      <c r="O14" s="8" t="n">
        <f aca="false">N14+Monthly!O14</f>
        <v>0</v>
      </c>
      <c r="P14" s="8" t="n">
        <f aca="false">O14+Monthly!P14</f>
        <v>0</v>
      </c>
      <c r="Q14" s="8" t="n">
        <f aca="false">P14+Monthly!Q14</f>
        <v>0</v>
      </c>
      <c r="R14" s="8" t="n">
        <f aca="false">Q14+Monthly!R14</f>
        <v>0</v>
      </c>
      <c r="S14" s="8" t="n">
        <f aca="false">R14+Monthly!S14</f>
        <v>0</v>
      </c>
      <c r="T14" s="8" t="n">
        <f aca="false">S14+Monthly!T14</f>
        <v>0</v>
      </c>
      <c r="U14" s="8" t="n">
        <f aca="false">T14+Monthly!U14</f>
        <v>0</v>
      </c>
      <c r="V14" s="8" t="n">
        <f aca="false">U14+Monthly!V14</f>
        <v>0</v>
      </c>
      <c r="W14" s="8" t="n">
        <f aca="false">V14+Monthly!W14</f>
        <v>0</v>
      </c>
      <c r="X14" s="8" t="n">
        <f aca="false">W14+Monthly!X14</f>
        <v>0</v>
      </c>
      <c r="Y14" s="8" t="n">
        <f aca="false">X14+Monthly!Y14</f>
        <v>0</v>
      </c>
      <c r="Z14" s="9" t="n">
        <f aca="false">Monthly!Z14</f>
        <v>0</v>
      </c>
      <c r="AA14" s="9" t="n">
        <f aca="false">Z14+Monthly!AA14</f>
        <v>0</v>
      </c>
      <c r="AB14" s="9" t="n">
        <f aca="false">AA14+Monthly!AB14</f>
        <v>0</v>
      </c>
      <c r="AC14" s="9" t="n">
        <f aca="false">AB14+Monthly!AC14</f>
        <v>0</v>
      </c>
      <c r="AD14" s="9" t="n">
        <f aca="false">AC14+Monthly!AD14</f>
        <v>0</v>
      </c>
      <c r="AE14" s="9" t="n">
        <f aca="false">AD14+Monthly!AE14</f>
        <v>0</v>
      </c>
      <c r="AF14" s="9" t="n">
        <f aca="false">AE14+Monthly!AF14</f>
        <v>0</v>
      </c>
      <c r="AG14" s="9" t="n">
        <f aca="false">AF14+Monthly!AG14</f>
        <v>0</v>
      </c>
      <c r="AH14" s="9" t="n">
        <f aca="false">AG14+Monthly!AH14</f>
        <v>0</v>
      </c>
      <c r="AI14" s="9" t="n">
        <f aca="false">AH14+Monthly!AI14</f>
        <v>0</v>
      </c>
      <c r="AJ14" s="9" t="n">
        <f aca="false">AI14+Monthly!AJ14</f>
        <v>0</v>
      </c>
      <c r="AK14" s="9" t="n">
        <f aca="false">AJ14+Monthly!AK14</f>
        <v>0</v>
      </c>
    </row>
    <row r="15" customFormat="false" ht="13.8" hidden="false" customHeight="false" outlineLevel="0" collapsed="false">
      <c r="A15" s="11" t="s">
        <v>59</v>
      </c>
      <c r="B15" s="6" t="n">
        <f aca="false">Monthly!B15</f>
        <v>0</v>
      </c>
      <c r="C15" s="6" t="n">
        <f aca="false">B15+Monthly!C15</f>
        <v>0</v>
      </c>
      <c r="D15" s="6" t="n">
        <f aca="false">C15+Monthly!D15</f>
        <v>141</v>
      </c>
      <c r="E15" s="6" t="n">
        <f aca="false">D15+Monthly!E15</f>
        <v>257</v>
      </c>
      <c r="F15" s="6" t="n">
        <f aca="false">E15+Monthly!F15</f>
        <v>368</v>
      </c>
      <c r="G15" s="6" t="n">
        <f aca="false">F15+Monthly!G15</f>
        <v>478</v>
      </c>
      <c r="H15" s="6" t="n">
        <f aca="false">G15+Monthly!H15</f>
        <v>572</v>
      </c>
      <c r="I15" s="6" t="n">
        <f aca="false">H15+Monthly!I15</f>
        <v>669</v>
      </c>
      <c r="J15" s="6" t="n">
        <f aca="false">I15+Monthly!J15</f>
        <v>681</v>
      </c>
      <c r="K15" s="6" t="n">
        <f aca="false">J15+Monthly!K15</f>
        <v>687</v>
      </c>
      <c r="L15" s="6" t="n">
        <f aca="false">K15+Monthly!L15</f>
        <v>687</v>
      </c>
      <c r="M15" s="6" t="n">
        <f aca="false">L15+Monthly!M15</f>
        <v>715</v>
      </c>
      <c r="N15" s="8" t="n">
        <f aca="false">Monthly!N15</f>
        <v>7</v>
      </c>
      <c r="O15" s="8" t="n">
        <f aca="false">N15+Monthly!O15</f>
        <v>192</v>
      </c>
      <c r="P15" s="8" t="n">
        <f aca="false">O15+Monthly!P15</f>
        <v>643</v>
      </c>
      <c r="Q15" s="8" t="n">
        <f aca="false">P15+Monthly!Q15</f>
        <v>846</v>
      </c>
      <c r="R15" s="8" t="n">
        <f aca="false">Q15+Monthly!R15</f>
        <v>973</v>
      </c>
      <c r="S15" s="8" t="n">
        <f aca="false">R15+Monthly!S15</f>
        <v>1136</v>
      </c>
      <c r="T15" s="8" t="n">
        <f aca="false">S15+Monthly!T15</f>
        <v>1262</v>
      </c>
      <c r="U15" s="8" t="n">
        <f aca="false">T15+Monthly!U15</f>
        <v>1500</v>
      </c>
      <c r="V15" s="8" t="n">
        <f aca="false">U15+Monthly!V15</f>
        <v>1741</v>
      </c>
      <c r="W15" s="8" t="n">
        <f aca="false">V15+Monthly!W15</f>
        <v>1811</v>
      </c>
      <c r="X15" s="8" t="n">
        <f aca="false">W15+Monthly!X15</f>
        <v>1921</v>
      </c>
      <c r="Y15" s="8" t="n">
        <f aca="false">X15+Monthly!Y15</f>
        <v>2031</v>
      </c>
      <c r="Z15" s="9" t="n">
        <f aca="false">Monthly!Z15</f>
        <v>300</v>
      </c>
      <c r="AA15" s="9" t="n">
        <f aca="false">Z15+Monthly!AA15</f>
        <v>780</v>
      </c>
      <c r="AB15" s="9" t="n">
        <f aca="false">AA15+Monthly!AB15</f>
        <v>1200</v>
      </c>
      <c r="AC15" s="9" t="n">
        <f aca="false">AB15+Monthly!AC15</f>
        <v>1566</v>
      </c>
      <c r="AD15" s="9" t="n">
        <f aca="false">AC15+Monthly!AD15</f>
        <v>1883</v>
      </c>
      <c r="AE15" s="9" t="n">
        <f aca="false">AD15+Monthly!AE15</f>
        <v>2244</v>
      </c>
      <c r="AF15" s="9" t="n">
        <f aca="false">AE15+Monthly!AF15</f>
        <v>2639</v>
      </c>
      <c r="AG15" s="9" t="n">
        <f aca="false">AF15+Monthly!AG15</f>
        <v>3094</v>
      </c>
      <c r="AH15" s="9" t="n">
        <f aca="false">AG15+Monthly!AH15</f>
        <v>3575</v>
      </c>
      <c r="AI15" s="9" t="n">
        <f aca="false">AH15+Monthly!AI15</f>
        <v>3901</v>
      </c>
      <c r="AJ15" s="9" t="n">
        <f aca="false">AI15+Monthly!AJ15</f>
        <v>4085</v>
      </c>
      <c r="AK15" s="9" t="n">
        <f aca="false">AJ15+Monthly!AK15</f>
        <v>4258</v>
      </c>
    </row>
    <row r="16" customFormat="false" ht="13.8" hidden="false" customHeight="false" outlineLevel="0" collapsed="false">
      <c r="A16" s="11" t="s">
        <v>60</v>
      </c>
      <c r="B16" s="6" t="n">
        <f aca="false">Monthly!B16</f>
        <v>0</v>
      </c>
      <c r="C16" s="6" t="n">
        <f aca="false">B16+Monthly!C16</f>
        <v>0</v>
      </c>
      <c r="D16" s="6" t="n">
        <f aca="false">C16+Monthly!D16</f>
        <v>0</v>
      </c>
      <c r="E16" s="6" t="n">
        <f aca="false">D16+Monthly!E16</f>
        <v>0</v>
      </c>
      <c r="F16" s="6" t="n">
        <f aca="false">E16+Monthly!F16</f>
        <v>0</v>
      </c>
      <c r="G16" s="6" t="n">
        <f aca="false">F16+Monthly!G16</f>
        <v>0</v>
      </c>
      <c r="H16" s="6" t="n">
        <f aca="false">G16+Monthly!H16</f>
        <v>0</v>
      </c>
      <c r="I16" s="6" t="n">
        <f aca="false">H16+Monthly!I16</f>
        <v>0</v>
      </c>
      <c r="J16" s="6" t="n">
        <f aca="false">I16+Monthly!J16</f>
        <v>0</v>
      </c>
      <c r="K16" s="6" t="n">
        <f aca="false">J16+Monthly!K16</f>
        <v>0</v>
      </c>
      <c r="L16" s="6" t="n">
        <f aca="false">K16+Monthly!L16</f>
        <v>0</v>
      </c>
      <c r="M16" s="6" t="n">
        <f aca="false">L16+Monthly!M16</f>
        <v>0</v>
      </c>
      <c r="N16" s="8" t="n">
        <f aca="false">Monthly!N16</f>
        <v>0</v>
      </c>
      <c r="O16" s="8" t="n">
        <f aca="false">N16+Monthly!O16</f>
        <v>0</v>
      </c>
      <c r="P16" s="8" t="n">
        <f aca="false">O16+Monthly!P16</f>
        <v>0</v>
      </c>
      <c r="Q16" s="8" t="n">
        <f aca="false">P16+Monthly!Q16</f>
        <v>0</v>
      </c>
      <c r="R16" s="8" t="n">
        <f aca="false">Q16+Monthly!R16</f>
        <v>0</v>
      </c>
      <c r="S16" s="8" t="n">
        <f aca="false">R16+Monthly!S16</f>
        <v>0</v>
      </c>
      <c r="T16" s="8" t="n">
        <f aca="false">S16+Monthly!T16</f>
        <v>0</v>
      </c>
      <c r="U16" s="8" t="n">
        <f aca="false">T16+Monthly!U16</f>
        <v>18</v>
      </c>
      <c r="V16" s="8" t="n">
        <f aca="false">U16+Monthly!V16</f>
        <v>44</v>
      </c>
      <c r="W16" s="8" t="n">
        <f aca="false">V16+Monthly!W16</f>
        <v>55</v>
      </c>
      <c r="X16" s="8" t="n">
        <f aca="false">W16+Monthly!X16</f>
        <v>63</v>
      </c>
      <c r="Y16" s="8" t="n">
        <f aca="false">X16+Monthly!Y16</f>
        <v>67</v>
      </c>
      <c r="Z16" s="9" t="n">
        <f aca="false">Monthly!Z16</f>
        <v>3</v>
      </c>
      <c r="AA16" s="9" t="n">
        <f aca="false">Z16+Monthly!AA16</f>
        <v>3</v>
      </c>
      <c r="AB16" s="9" t="n">
        <f aca="false">AA16+Monthly!AB16</f>
        <v>57</v>
      </c>
      <c r="AC16" s="9" t="n">
        <f aca="false">AB16+Monthly!AC16</f>
        <v>73</v>
      </c>
      <c r="AD16" s="9" t="n">
        <f aca="false">AC16+Monthly!AD16</f>
        <v>152</v>
      </c>
      <c r="AE16" s="9" t="n">
        <f aca="false">AD16+Monthly!AE16</f>
        <v>171</v>
      </c>
      <c r="AF16" s="9" t="n">
        <f aca="false">AE16+Monthly!AF16</f>
        <v>178</v>
      </c>
      <c r="AG16" s="9" t="n">
        <f aca="false">AF16+Monthly!AG16</f>
        <v>183</v>
      </c>
      <c r="AH16" s="9" t="n">
        <f aca="false">AG16+Monthly!AH16</f>
        <v>191</v>
      </c>
      <c r="AI16" s="9" t="n">
        <f aca="false">AH16+Monthly!AI16</f>
        <v>219</v>
      </c>
      <c r="AJ16" s="9" t="n">
        <f aca="false">AI16+Monthly!AJ16</f>
        <v>292</v>
      </c>
      <c r="AK16" s="9" t="n">
        <f aca="false">AJ16+Monthly!AK16</f>
        <v>371</v>
      </c>
    </row>
    <row r="17" customFormat="false" ht="13.8" hidden="false" customHeight="false" outlineLevel="0" collapsed="false">
      <c r="A17" s="11" t="s">
        <v>61</v>
      </c>
      <c r="B17" s="6" t="n">
        <f aca="false">Monthly!B17</f>
        <v>0</v>
      </c>
      <c r="C17" s="6" t="n">
        <f aca="false">B17+Monthly!C17</f>
        <v>0</v>
      </c>
      <c r="D17" s="6" t="n">
        <f aca="false">C17+Monthly!D17</f>
        <v>0</v>
      </c>
      <c r="E17" s="6" t="n">
        <f aca="false">D17+Monthly!E17</f>
        <v>0</v>
      </c>
      <c r="F17" s="6" t="n">
        <f aca="false">E17+Monthly!F17</f>
        <v>0</v>
      </c>
      <c r="G17" s="6" t="n">
        <f aca="false">F17+Monthly!G17</f>
        <v>0</v>
      </c>
      <c r="H17" s="6" t="n">
        <f aca="false">G17+Monthly!H17</f>
        <v>0</v>
      </c>
      <c r="I17" s="6" t="n">
        <f aca="false">H17+Monthly!I17</f>
        <v>0</v>
      </c>
      <c r="J17" s="6" t="n">
        <f aca="false">I17+Monthly!J17</f>
        <v>0</v>
      </c>
      <c r="K17" s="6" t="n">
        <f aca="false">J17+Monthly!K17</f>
        <v>0</v>
      </c>
      <c r="L17" s="6" t="n">
        <f aca="false">K17+Monthly!L17</f>
        <v>0</v>
      </c>
      <c r="M17" s="6" t="n">
        <f aca="false">L17+Monthly!M17</f>
        <v>0</v>
      </c>
      <c r="N17" s="8" t="n">
        <f aca="false">Monthly!N17</f>
        <v>0</v>
      </c>
      <c r="O17" s="8" t="n">
        <f aca="false">N17+Monthly!O17</f>
        <v>0</v>
      </c>
      <c r="P17" s="8" t="n">
        <f aca="false">O17+Monthly!P17</f>
        <v>0</v>
      </c>
      <c r="Q17" s="8" t="n">
        <f aca="false">P17+Monthly!Q17</f>
        <v>0</v>
      </c>
      <c r="R17" s="8" t="n">
        <f aca="false">Q17+Monthly!R17</f>
        <v>0</v>
      </c>
      <c r="S17" s="8" t="n">
        <f aca="false">R17+Monthly!S17</f>
        <v>0</v>
      </c>
      <c r="T17" s="8" t="n">
        <f aca="false">S17+Monthly!T17</f>
        <v>0</v>
      </c>
      <c r="U17" s="8" t="n">
        <f aca="false">T17+Monthly!U17</f>
        <v>0</v>
      </c>
      <c r="V17" s="8" t="n">
        <f aca="false">U17+Monthly!V17</f>
        <v>0</v>
      </c>
      <c r="W17" s="8" t="n">
        <f aca="false">V17+Monthly!W17</f>
        <v>0</v>
      </c>
      <c r="X17" s="8" t="n">
        <f aca="false">W17+Monthly!X17</f>
        <v>0</v>
      </c>
      <c r="Y17" s="8" t="n">
        <f aca="false">X17+Monthly!Y17</f>
        <v>0</v>
      </c>
      <c r="Z17" s="9" t="n">
        <f aca="false">Monthly!Z17</f>
        <v>0</v>
      </c>
      <c r="AA17" s="9" t="n">
        <f aca="false">Z17+Monthly!AA17</f>
        <v>0</v>
      </c>
      <c r="AB17" s="9" t="n">
        <f aca="false">AA17+Monthly!AB17</f>
        <v>0</v>
      </c>
      <c r="AC17" s="9" t="n">
        <f aca="false">AB17+Monthly!AC17</f>
        <v>0</v>
      </c>
      <c r="AD17" s="9" t="n">
        <f aca="false">AC17+Monthly!AD17</f>
        <v>0</v>
      </c>
      <c r="AE17" s="9" t="n">
        <f aca="false">AD17+Monthly!AE17</f>
        <v>0</v>
      </c>
      <c r="AF17" s="9" t="n">
        <f aca="false">AE17+Monthly!AF17</f>
        <v>0</v>
      </c>
      <c r="AG17" s="9" t="n">
        <f aca="false">AF17+Monthly!AG17</f>
        <v>0</v>
      </c>
      <c r="AH17" s="9" t="n">
        <f aca="false">AG17+Monthly!AH17</f>
        <v>0</v>
      </c>
      <c r="AI17" s="9" t="n">
        <f aca="false">AH17+Monthly!AI17</f>
        <v>0</v>
      </c>
      <c r="AJ17" s="9" t="n">
        <f aca="false">AI17+Monthly!AJ17</f>
        <v>0</v>
      </c>
      <c r="AK17" s="9" t="n">
        <f aca="false">AJ17+Monthly!AK17</f>
        <v>0</v>
      </c>
    </row>
    <row r="18" customFormat="false" ht="13.8" hidden="false" customHeight="false" outlineLevel="0" collapsed="false">
      <c r="A18" s="11" t="s">
        <v>62</v>
      </c>
      <c r="B18" s="6" t="n">
        <f aca="false">Monthly!B18</f>
        <v>227</v>
      </c>
      <c r="C18" s="6" t="n">
        <f aca="false">B18+Monthly!C18</f>
        <v>256</v>
      </c>
      <c r="D18" s="6" t="n">
        <f aca="false">C18+Monthly!D18</f>
        <v>260</v>
      </c>
      <c r="E18" s="6" t="n">
        <f aca="false">D18+Monthly!E18</f>
        <v>260</v>
      </c>
      <c r="F18" s="6" t="n">
        <f aca="false">E18+Monthly!F18</f>
        <v>260</v>
      </c>
      <c r="G18" s="6" t="n">
        <f aca="false">F18+Monthly!G18</f>
        <v>260</v>
      </c>
      <c r="H18" s="6" t="n">
        <f aca="false">G18+Monthly!H18</f>
        <v>261</v>
      </c>
      <c r="I18" s="6" t="n">
        <f aca="false">H18+Monthly!I18</f>
        <v>261</v>
      </c>
      <c r="J18" s="6" t="n">
        <f aca="false">I18+Monthly!J18</f>
        <v>262</v>
      </c>
      <c r="K18" s="6" t="n">
        <f aca="false">J18+Monthly!K18</f>
        <v>412</v>
      </c>
      <c r="L18" s="6" t="n">
        <f aca="false">K18+Monthly!L18</f>
        <v>728</v>
      </c>
      <c r="M18" s="6" t="n">
        <f aca="false">L18+Monthly!M18</f>
        <v>882</v>
      </c>
      <c r="N18" s="8" t="n">
        <f aca="false">Monthly!N18</f>
        <v>184</v>
      </c>
      <c r="O18" s="8" t="n">
        <f aca="false">N18+Monthly!O18</f>
        <v>197</v>
      </c>
      <c r="P18" s="8" t="n">
        <f aca="false">O18+Monthly!P18</f>
        <v>202</v>
      </c>
      <c r="Q18" s="8" t="n">
        <f aca="false">P18+Monthly!Q18</f>
        <v>207</v>
      </c>
      <c r="R18" s="8" t="n">
        <f aca="false">Q18+Monthly!R18</f>
        <v>212</v>
      </c>
      <c r="S18" s="8" t="n">
        <f aca="false">R18+Monthly!S18</f>
        <v>215</v>
      </c>
      <c r="T18" s="8" t="n">
        <f aca="false">S18+Monthly!T18</f>
        <v>215</v>
      </c>
      <c r="U18" s="8" t="n">
        <f aca="false">T18+Monthly!U18</f>
        <v>219</v>
      </c>
      <c r="V18" s="8" t="n">
        <f aca="false">U18+Monthly!V18</f>
        <v>219</v>
      </c>
      <c r="W18" s="8" t="n">
        <f aca="false">V18+Monthly!W18</f>
        <v>255</v>
      </c>
      <c r="X18" s="8" t="n">
        <f aca="false">W18+Monthly!X18</f>
        <v>535</v>
      </c>
      <c r="Y18" s="8" t="n">
        <f aca="false">X18+Monthly!Y18</f>
        <v>694</v>
      </c>
      <c r="Z18" s="9" t="n">
        <f aca="false">Monthly!Z18</f>
        <v>97</v>
      </c>
      <c r="AA18" s="9" t="n">
        <f aca="false">Z18+Monthly!AA18</f>
        <v>122</v>
      </c>
      <c r="AB18" s="9" t="n">
        <f aca="false">AA18+Monthly!AB18</f>
        <v>126</v>
      </c>
      <c r="AC18" s="9" t="n">
        <f aca="false">AB18+Monthly!AC18</f>
        <v>128</v>
      </c>
      <c r="AD18" s="9" t="n">
        <f aca="false">AC18+Monthly!AD18</f>
        <v>128</v>
      </c>
      <c r="AE18" s="9" t="n">
        <f aca="false">AD18+Monthly!AE18</f>
        <v>212</v>
      </c>
      <c r="AF18" s="9" t="n">
        <f aca="false">AE18+Monthly!AF18</f>
        <v>214</v>
      </c>
      <c r="AG18" s="9" t="n">
        <f aca="false">AF18+Monthly!AG18</f>
        <v>214</v>
      </c>
      <c r="AH18" s="9" t="n">
        <f aca="false">AG18+Monthly!AH18</f>
        <v>215</v>
      </c>
      <c r="AI18" s="9" t="n">
        <f aca="false">AH18+Monthly!AI18</f>
        <v>216</v>
      </c>
      <c r="AJ18" s="9" t="n">
        <f aca="false">AI18+Monthly!AJ18</f>
        <v>307</v>
      </c>
      <c r="AK18" s="9" t="n">
        <f aca="false">AJ18+Monthly!AK18</f>
        <v>631</v>
      </c>
    </row>
    <row r="19" customFormat="false" ht="13.8" hidden="false" customHeight="false" outlineLevel="0" collapsed="false">
      <c r="A19" s="11" t="s">
        <v>63</v>
      </c>
      <c r="B19" s="6" t="n">
        <f aca="false">Monthly!B19</f>
        <v>227</v>
      </c>
      <c r="C19" s="6" t="n">
        <f aca="false">B19+Monthly!C19</f>
        <v>329</v>
      </c>
      <c r="D19" s="6" t="n">
        <f aca="false">C19+Monthly!D19</f>
        <v>479</v>
      </c>
      <c r="E19" s="6" t="n">
        <f aca="false">D19+Monthly!E19</f>
        <v>617</v>
      </c>
      <c r="F19" s="6" t="n">
        <f aca="false">E19+Monthly!F19</f>
        <v>888</v>
      </c>
      <c r="G19" s="6" t="n">
        <f aca="false">F19+Monthly!G19</f>
        <v>1159</v>
      </c>
      <c r="H19" s="6" t="n">
        <f aca="false">G19+Monthly!H19</f>
        <v>1344</v>
      </c>
      <c r="I19" s="6" t="n">
        <f aca="false">H19+Monthly!I19</f>
        <v>1464</v>
      </c>
      <c r="J19" s="6" t="n">
        <f aca="false">I19+Monthly!J19</f>
        <v>1506</v>
      </c>
      <c r="K19" s="6" t="n">
        <f aca="false">J19+Monthly!K19</f>
        <v>1805</v>
      </c>
      <c r="L19" s="6" t="n">
        <f aca="false">K19+Monthly!L19</f>
        <v>2239</v>
      </c>
      <c r="M19" s="6" t="n">
        <f aca="false">L19+Monthly!M19</f>
        <v>2815</v>
      </c>
      <c r="N19" s="8" t="n">
        <f aca="false">Monthly!N19</f>
        <v>362</v>
      </c>
      <c r="O19" s="8" t="n">
        <f aca="false">N19+Monthly!O19</f>
        <v>665</v>
      </c>
      <c r="P19" s="8" t="n">
        <f aca="false">O19+Monthly!P19</f>
        <v>1209</v>
      </c>
      <c r="Q19" s="8" t="n">
        <f aca="false">P19+Monthly!Q19</f>
        <v>1656</v>
      </c>
      <c r="R19" s="8" t="n">
        <f aca="false">Q19+Monthly!R19</f>
        <v>2190</v>
      </c>
      <c r="S19" s="8" t="n">
        <f aca="false">R19+Monthly!S19</f>
        <v>2595</v>
      </c>
      <c r="T19" s="8" t="n">
        <f aca="false">S19+Monthly!T19</f>
        <v>2841</v>
      </c>
      <c r="U19" s="8" t="n">
        <f aca="false">T19+Monthly!U19</f>
        <v>3176</v>
      </c>
      <c r="V19" s="8" t="n">
        <f aca="false">U19+Monthly!V19</f>
        <v>3468</v>
      </c>
      <c r="W19" s="8" t="n">
        <f aca="false">V19+Monthly!W19</f>
        <v>3771</v>
      </c>
      <c r="X19" s="8" t="n">
        <f aca="false">W19+Monthly!X19</f>
        <v>4300</v>
      </c>
      <c r="Y19" s="8" t="n">
        <f aca="false">X19+Monthly!Y19</f>
        <v>4886</v>
      </c>
      <c r="Z19" s="9" t="n">
        <f aca="false">Monthly!Z19</f>
        <v>790</v>
      </c>
      <c r="AA19" s="9" t="n">
        <f aca="false">Z19+Monthly!AA19</f>
        <v>1490</v>
      </c>
      <c r="AB19" s="9" t="n">
        <f aca="false">AA19+Monthly!AB19</f>
        <v>2021</v>
      </c>
      <c r="AC19" s="9" t="n">
        <f aca="false">AB19+Monthly!AC19</f>
        <v>2504</v>
      </c>
      <c r="AD19" s="9" t="n">
        <f aca="false">AC19+Monthly!AD19</f>
        <v>3207</v>
      </c>
      <c r="AE19" s="9" t="n">
        <f aca="false">AD19+Monthly!AE19</f>
        <v>3871</v>
      </c>
      <c r="AF19" s="9" t="n">
        <f aca="false">AE19+Monthly!AF19</f>
        <v>4502</v>
      </c>
      <c r="AG19" s="9" t="n">
        <f aca="false">AF19+Monthly!AG19</f>
        <v>5061</v>
      </c>
      <c r="AH19" s="9" t="n">
        <f aca="false">AG19+Monthly!AH19</f>
        <v>5610</v>
      </c>
      <c r="AI19" s="9" t="n">
        <f aca="false">AH19+Monthly!AI19</f>
        <v>6496</v>
      </c>
      <c r="AJ19" s="9" t="n">
        <f aca="false">AI19+Monthly!AJ19</f>
        <v>7548</v>
      </c>
      <c r="AK19" s="9" t="n">
        <f aca="false">AJ19+Monthly!AK19</f>
        <v>8382</v>
      </c>
    </row>
    <row r="20" customFormat="false" ht="13.8" hidden="false" customHeight="false" outlineLevel="0" collapsed="false">
      <c r="B20" s="6" t="n">
        <f aca="false">Monthly!B20</f>
        <v>0</v>
      </c>
      <c r="C20" s="6" t="n">
        <f aca="false">B20+Monthly!C20</f>
        <v>0</v>
      </c>
      <c r="D20" s="6" t="n">
        <f aca="false">C20+Monthly!D20</f>
        <v>0</v>
      </c>
      <c r="E20" s="6" t="n">
        <f aca="false">D20+Monthly!E20</f>
        <v>0</v>
      </c>
      <c r="F20" s="6" t="n">
        <f aca="false">E20+Monthly!F20</f>
        <v>0</v>
      </c>
      <c r="G20" s="6" t="n">
        <f aca="false">F20+Monthly!G20</f>
        <v>0</v>
      </c>
      <c r="H20" s="6" t="n">
        <f aca="false">G20+Monthly!H20</f>
        <v>0</v>
      </c>
      <c r="I20" s="6" t="n">
        <f aca="false">H20+Monthly!I20</f>
        <v>0</v>
      </c>
      <c r="J20" s="6" t="n">
        <f aca="false">I20+Monthly!J20</f>
        <v>0</v>
      </c>
      <c r="K20" s="6" t="n">
        <f aca="false">J20+Monthly!K20</f>
        <v>0</v>
      </c>
      <c r="L20" s="6" t="n">
        <f aca="false">K20+Monthly!L20</f>
        <v>0</v>
      </c>
      <c r="M20" s="6" t="n">
        <f aca="false">L20+Monthly!M20</f>
        <v>0</v>
      </c>
      <c r="N20" s="8" t="n">
        <f aca="false">Monthly!N20</f>
        <v>0</v>
      </c>
      <c r="O20" s="8" t="n">
        <f aca="false">N20+Monthly!O20</f>
        <v>0</v>
      </c>
      <c r="P20" s="8" t="n">
        <f aca="false">O20+Monthly!P20</f>
        <v>0</v>
      </c>
      <c r="Q20" s="8" t="n">
        <f aca="false">P20+Monthly!Q20</f>
        <v>0</v>
      </c>
      <c r="R20" s="8" t="n">
        <f aca="false">Q20+Monthly!R20</f>
        <v>0</v>
      </c>
      <c r="S20" s="8" t="n">
        <f aca="false">R20+Monthly!S20</f>
        <v>0</v>
      </c>
      <c r="T20" s="8" t="n">
        <f aca="false">S20+Monthly!T20</f>
        <v>0</v>
      </c>
      <c r="U20" s="8" t="n">
        <f aca="false">T20+Monthly!U20</f>
        <v>0</v>
      </c>
      <c r="V20" s="8" t="n">
        <f aca="false">U20+Monthly!V20</f>
        <v>0</v>
      </c>
      <c r="W20" s="8" t="n">
        <f aca="false">V20+Monthly!W20</f>
        <v>0</v>
      </c>
      <c r="X20" s="8" t="n">
        <f aca="false">W20+Monthly!X20</f>
        <v>0</v>
      </c>
      <c r="Y20" s="8" t="n">
        <f aca="false">X20+Monthly!Y20</f>
        <v>0</v>
      </c>
      <c r="Z20" s="9" t="n">
        <f aca="false">Monthly!Z20</f>
        <v>0</v>
      </c>
      <c r="AA20" s="9" t="n">
        <f aca="false">Z20+Monthly!AA20</f>
        <v>0</v>
      </c>
      <c r="AB20" s="9" t="n">
        <f aca="false">AA20+Monthly!AB20</f>
        <v>0</v>
      </c>
      <c r="AC20" s="9" t="n">
        <f aca="false">AB20+Monthly!AC20</f>
        <v>0</v>
      </c>
      <c r="AD20" s="9" t="n">
        <f aca="false">AC20+Monthly!AD20</f>
        <v>0</v>
      </c>
      <c r="AE20" s="9" t="n">
        <f aca="false">AD20+Monthly!AE20</f>
        <v>0</v>
      </c>
      <c r="AF20" s="9" t="n">
        <f aca="false">AE20+Monthly!AF20</f>
        <v>0</v>
      </c>
      <c r="AG20" s="9" t="n">
        <f aca="false">AF20+Monthly!AG20</f>
        <v>0</v>
      </c>
      <c r="AH20" s="9" t="n">
        <f aca="false">AG20+Monthly!AH20</f>
        <v>0</v>
      </c>
      <c r="AI20" s="9" t="n">
        <f aca="false">AH20+Monthly!AI20</f>
        <v>0</v>
      </c>
      <c r="AJ20" s="9" t="n">
        <f aca="false">AI20+Monthly!AJ20</f>
        <v>0</v>
      </c>
      <c r="AK20" s="9" t="n">
        <f aca="false">AJ20+Monthly!AK20</f>
        <v>0</v>
      </c>
    </row>
    <row r="21" customFormat="false" ht="13.8" hidden="false" customHeight="false" outlineLevel="0" collapsed="false">
      <c r="A21" s="7" t="s">
        <v>64</v>
      </c>
      <c r="B21" s="6" t="n">
        <f aca="false">Monthly!B21</f>
        <v>3234544.16</v>
      </c>
      <c r="C21" s="6" t="n">
        <f aca="false">B21+Monthly!C21</f>
        <v>4535683.18</v>
      </c>
      <c r="D21" s="6" t="n">
        <f aca="false">C21+Monthly!D21</f>
        <v>4632251.92</v>
      </c>
      <c r="E21" s="6" t="n">
        <f aca="false">D21+Monthly!E21</f>
        <v>4871753.7</v>
      </c>
      <c r="F21" s="6" t="n">
        <f aca="false">E21+Monthly!F21</f>
        <v>6933437.77</v>
      </c>
      <c r="G21" s="6" t="n">
        <f aca="false">F21+Monthly!G21</f>
        <v>8962413.81</v>
      </c>
      <c r="H21" s="6" t="n">
        <f aca="false">G21+Monthly!H21</f>
        <v>10052490.95</v>
      </c>
      <c r="I21" s="6" t="n">
        <f aca="false">H21+Monthly!I21</f>
        <v>10222342.53</v>
      </c>
      <c r="J21" s="6" t="n">
        <f aca="false">I21+Monthly!J21</f>
        <v>10476926.34</v>
      </c>
      <c r="K21" s="6" t="n">
        <f aca="false">J21+Monthly!K21</f>
        <v>14304231.96</v>
      </c>
      <c r="L21" s="6" t="n">
        <f aca="false">K21+Monthly!L21</f>
        <v>18815017.23</v>
      </c>
      <c r="M21" s="6" t="n">
        <f aca="false">L21+Monthly!M21</f>
        <v>24191954.52</v>
      </c>
      <c r="N21" s="8" t="n">
        <f aca="false">Monthly!N21</f>
        <v>3259106.94</v>
      </c>
      <c r="O21" s="8" t="n">
        <f aca="false">N21+Monthly!O21</f>
        <v>4216687.54</v>
      </c>
      <c r="P21" s="8" t="n">
        <f aca="false">O21+Monthly!P21</f>
        <v>4967122.1</v>
      </c>
      <c r="Q21" s="8" t="n">
        <f aca="false">P21+Monthly!Q21</f>
        <v>7201562.15</v>
      </c>
      <c r="R21" s="8" t="n">
        <f aca="false">Q21+Monthly!R21</f>
        <v>10921119.78</v>
      </c>
      <c r="S21" s="8" t="n">
        <f aca="false">R21+Monthly!S21</f>
        <v>12589849.81</v>
      </c>
      <c r="T21" s="8" t="n">
        <f aca="false">S21+Monthly!T21</f>
        <v>13169254.18</v>
      </c>
      <c r="U21" s="8" t="n">
        <f aca="false">T21+Monthly!U21</f>
        <v>13395216.42</v>
      </c>
      <c r="V21" s="8" t="n">
        <f aca="false">U21+Monthly!V21</f>
        <v>13492620.35</v>
      </c>
      <c r="W21" s="8" t="n">
        <f aca="false">V21+Monthly!W21</f>
        <v>15453723.22</v>
      </c>
      <c r="X21" s="8" t="n">
        <f aca="false">W21+Monthly!X21</f>
        <v>19199136.37</v>
      </c>
      <c r="Y21" s="8" t="n">
        <f aca="false">X21+Monthly!Y21</f>
        <v>23906207.32</v>
      </c>
      <c r="Z21" s="9" t="n">
        <f aca="false">Monthly!Z21</f>
        <v>5113969.88</v>
      </c>
      <c r="AA21" s="9" t="n">
        <f aca="false">Z21+Monthly!AA21</f>
        <v>6527258.12</v>
      </c>
      <c r="AB21" s="9" t="n">
        <f aca="false">AA21+Monthly!AB21</f>
        <v>6946277.18</v>
      </c>
      <c r="AC21" s="9" t="n">
        <f aca="false">AB21+Monthly!AC21</f>
        <v>7698557.36</v>
      </c>
      <c r="AD21" s="9" t="n">
        <f aca="false">AC21+Monthly!AD21</f>
        <v>10020710.33</v>
      </c>
      <c r="AE21" s="9" t="n">
        <f aca="false">AD21+Monthly!AE21</f>
        <v>12428139.6</v>
      </c>
      <c r="AF21" s="9" t="n">
        <f aca="false">AE21+Monthly!AF21</f>
        <v>13788966.88</v>
      </c>
      <c r="AG21" s="9" t="n">
        <f aca="false">AF21+Monthly!AG21</f>
        <v>14259489.76</v>
      </c>
      <c r="AH21" s="9" t="n">
        <f aca="false">AG21+Monthly!AH21</f>
        <v>14449609.98</v>
      </c>
      <c r="AI21" s="9" t="n">
        <f aca="false">AH21+Monthly!AI21</f>
        <v>18741497.18</v>
      </c>
      <c r="AJ21" s="9" t="n">
        <f aca="false">AI21+Monthly!AJ21</f>
        <v>26372396.54</v>
      </c>
      <c r="AK21" s="9" t="n">
        <f aca="false">AJ21+Monthly!AK21</f>
        <v>31509288.04</v>
      </c>
    </row>
    <row r="22" customFormat="false" ht="13.8" hidden="false" customHeight="false" outlineLevel="0" collapsed="false">
      <c r="A22" s="7" t="s">
        <v>65</v>
      </c>
      <c r="B22" s="6" t="n">
        <f aca="false">Monthly!B22</f>
        <v>0</v>
      </c>
      <c r="C22" s="6" t="n">
        <f aca="false">B22+Monthly!C22</f>
        <v>0</v>
      </c>
      <c r="D22" s="6" t="n">
        <f aca="false">C22+Monthly!D22</f>
        <v>0</v>
      </c>
      <c r="E22" s="6" t="n">
        <f aca="false">D22+Monthly!E22</f>
        <v>0</v>
      </c>
      <c r="F22" s="6" t="n">
        <f aca="false">E22+Monthly!F22</f>
        <v>0</v>
      </c>
      <c r="G22" s="6" t="n">
        <f aca="false">F22+Monthly!G22</f>
        <v>0</v>
      </c>
      <c r="H22" s="6" t="n">
        <f aca="false">G22+Monthly!H22</f>
        <v>0</v>
      </c>
      <c r="I22" s="6" t="n">
        <f aca="false">H22+Monthly!I22</f>
        <v>0</v>
      </c>
      <c r="J22" s="6" t="n">
        <f aca="false">I22+Monthly!J22</f>
        <v>0</v>
      </c>
      <c r="K22" s="6" t="n">
        <f aca="false">J22+Monthly!K22</f>
        <v>0</v>
      </c>
      <c r="L22" s="6" t="n">
        <f aca="false">K22+Monthly!L22</f>
        <v>0</v>
      </c>
      <c r="M22" s="6" t="n">
        <f aca="false">L22+Monthly!M22</f>
        <v>0</v>
      </c>
      <c r="N22" s="8" t="n">
        <f aca="false">Monthly!N22</f>
        <v>0</v>
      </c>
      <c r="O22" s="8" t="n">
        <f aca="false">N22+Monthly!O22</f>
        <v>0</v>
      </c>
      <c r="P22" s="8" t="n">
        <f aca="false">O22+Monthly!P22</f>
        <v>0</v>
      </c>
      <c r="Q22" s="8" t="n">
        <f aca="false">P22+Monthly!Q22</f>
        <v>0</v>
      </c>
      <c r="R22" s="8" t="n">
        <f aca="false">Q22+Monthly!R22</f>
        <v>0</v>
      </c>
      <c r="S22" s="8" t="n">
        <f aca="false">R22+Monthly!S22</f>
        <v>0</v>
      </c>
      <c r="T22" s="8" t="n">
        <f aca="false">S22+Monthly!T22</f>
        <v>0</v>
      </c>
      <c r="U22" s="8" t="n">
        <f aca="false">T22+Monthly!U22</f>
        <v>0</v>
      </c>
      <c r="V22" s="8" t="n">
        <f aca="false">U22+Monthly!V22</f>
        <v>0</v>
      </c>
      <c r="W22" s="8" t="n">
        <f aca="false">V22+Monthly!W22</f>
        <v>0</v>
      </c>
      <c r="X22" s="8" t="n">
        <f aca="false">W22+Monthly!X22</f>
        <v>0</v>
      </c>
      <c r="Y22" s="8" t="n">
        <f aca="false">X22+Monthly!Y22</f>
        <v>0</v>
      </c>
      <c r="Z22" s="9" t="n">
        <f aca="false">Monthly!Z22</f>
        <v>0</v>
      </c>
      <c r="AA22" s="9" t="n">
        <f aca="false">Z22+Monthly!AA22</f>
        <v>0</v>
      </c>
      <c r="AB22" s="9" t="n">
        <f aca="false">AA22+Monthly!AB22</f>
        <v>0</v>
      </c>
      <c r="AC22" s="9" t="n">
        <f aca="false">AB22+Monthly!AC22</f>
        <v>0</v>
      </c>
      <c r="AD22" s="9" t="n">
        <f aca="false">AC22+Monthly!AD22</f>
        <v>0</v>
      </c>
      <c r="AE22" s="9" t="n">
        <f aca="false">AD22+Monthly!AE22</f>
        <v>0</v>
      </c>
      <c r="AF22" s="9" t="n">
        <f aca="false">AE22+Monthly!AF22</f>
        <v>0</v>
      </c>
      <c r="AG22" s="9" t="n">
        <f aca="false">AF22+Monthly!AG22</f>
        <v>0</v>
      </c>
      <c r="AH22" s="9" t="n">
        <f aca="false">AG22+Monthly!AH22</f>
        <v>0</v>
      </c>
      <c r="AI22" s="9" t="n">
        <f aca="false">AH22+Monthly!AI22</f>
        <v>0</v>
      </c>
      <c r="AJ22" s="9" t="n">
        <f aca="false">AI22+Monthly!AJ22</f>
        <v>0</v>
      </c>
      <c r="AK22" s="9" t="n">
        <f aca="false">AJ22+Monthly!AK22</f>
        <v>0</v>
      </c>
    </row>
    <row r="23" customFormat="false" ht="13.8" hidden="false" customHeight="false" outlineLevel="0" collapsed="false">
      <c r="A23" s="7" t="s">
        <v>66</v>
      </c>
      <c r="B23" s="6" t="n">
        <f aca="false">Monthly!B23</f>
        <v>0</v>
      </c>
      <c r="C23" s="6" t="n">
        <f aca="false">B23+Monthly!C23</f>
        <v>20000</v>
      </c>
      <c r="D23" s="6" t="n">
        <f aca="false">C23+Monthly!D23</f>
        <v>1002098.96</v>
      </c>
      <c r="E23" s="6" t="n">
        <f aca="false">D23+Monthly!E23</f>
        <v>1394398.96</v>
      </c>
      <c r="F23" s="6" t="n">
        <f aca="false">E23+Monthly!F23</f>
        <v>2129398.96</v>
      </c>
      <c r="G23" s="6" t="n">
        <f aca="false">F23+Monthly!G23</f>
        <v>2487813.76</v>
      </c>
      <c r="H23" s="6" t="n">
        <f aca="false">G23+Monthly!H23</f>
        <v>2719543.76</v>
      </c>
      <c r="I23" s="6" t="n">
        <f aca="false">H23+Monthly!I23</f>
        <v>3042081.16</v>
      </c>
      <c r="J23" s="6" t="n">
        <f aca="false">I23+Monthly!J23</f>
        <v>3090865.56</v>
      </c>
      <c r="K23" s="6" t="n">
        <f aca="false">J23+Monthly!K23</f>
        <v>3111865.56</v>
      </c>
      <c r="L23" s="6" t="n">
        <f aca="false">K23+Monthly!L23</f>
        <v>3111865.56</v>
      </c>
      <c r="M23" s="6" t="n">
        <f aca="false">L23+Monthly!M23</f>
        <v>3176519.76</v>
      </c>
      <c r="N23" s="8" t="n">
        <f aca="false">Monthly!N23</f>
        <v>30924.28</v>
      </c>
      <c r="O23" s="8" t="n">
        <f aca="false">N23+Monthly!O23</f>
        <v>562951.73</v>
      </c>
      <c r="P23" s="8" t="n">
        <f aca="false">O23+Monthly!P23</f>
        <v>1875714.63</v>
      </c>
      <c r="Q23" s="8" t="n">
        <f aca="false">P23+Monthly!Q23</f>
        <v>2570802.78</v>
      </c>
      <c r="R23" s="8" t="n">
        <f aca="false">Q23+Monthly!R23</f>
        <v>2937574.68</v>
      </c>
      <c r="S23" s="8" t="n">
        <f aca="false">R23+Monthly!S23</f>
        <v>3407389.22</v>
      </c>
      <c r="T23" s="8" t="n">
        <f aca="false">S23+Monthly!T23</f>
        <v>3824166.22</v>
      </c>
      <c r="U23" s="8" t="n">
        <f aca="false">T23+Monthly!U23</f>
        <v>4595279.53</v>
      </c>
      <c r="V23" s="8" t="n">
        <f aca="false">U23+Monthly!V23</f>
        <v>5159377.11</v>
      </c>
      <c r="W23" s="8" t="n">
        <f aca="false">V23+Monthly!W23</f>
        <v>5330232.35</v>
      </c>
      <c r="X23" s="8" t="n">
        <f aca="false">W23+Monthly!X23</f>
        <v>5423977.02</v>
      </c>
      <c r="Y23" s="8" t="n">
        <f aca="false">X23+Monthly!Y23</f>
        <v>5457220.58</v>
      </c>
      <c r="Z23" s="9" t="n">
        <f aca="false">Monthly!Z23</f>
        <v>567433.7</v>
      </c>
      <c r="AA23" s="9" t="n">
        <f aca="false">Z23+Monthly!AA23</f>
        <v>1822631.42</v>
      </c>
      <c r="AB23" s="9" t="n">
        <f aca="false">AA23+Monthly!AB23</f>
        <v>3207384.27</v>
      </c>
      <c r="AC23" s="9" t="n">
        <f aca="false">AB23+Monthly!AC23</f>
        <v>4733120.61</v>
      </c>
      <c r="AD23" s="9" t="n">
        <f aca="false">AC23+Monthly!AD23</f>
        <v>6015028.93</v>
      </c>
      <c r="AE23" s="9" t="n">
        <f aca="false">AD23+Monthly!AE23</f>
        <v>6872728.48</v>
      </c>
      <c r="AF23" s="9" t="n">
        <f aca="false">AE23+Monthly!AF23</f>
        <v>7716012.68</v>
      </c>
      <c r="AG23" s="9" t="n">
        <f aca="false">AF23+Monthly!AG23</f>
        <v>8539004.07</v>
      </c>
      <c r="AH23" s="9" t="n">
        <f aca="false">AG23+Monthly!AH23</f>
        <v>10207375</v>
      </c>
      <c r="AI23" s="9" t="n">
        <f aca="false">AH23+Monthly!AI23</f>
        <v>10802955.4</v>
      </c>
      <c r="AJ23" s="9" t="n">
        <f aca="false">AI23+Monthly!AJ23</f>
        <v>11136782.7</v>
      </c>
      <c r="AK23" s="9" t="n">
        <f aca="false">AJ23+Monthly!AK23</f>
        <v>11539738.87</v>
      </c>
    </row>
    <row r="24" customFormat="false" ht="13.8" hidden="false" customHeight="false" outlineLevel="0" collapsed="false">
      <c r="A24" s="7" t="s">
        <v>67</v>
      </c>
      <c r="B24" s="6" t="n">
        <f aca="false">Monthly!B24</f>
        <v>0</v>
      </c>
      <c r="C24" s="6" t="n">
        <f aca="false">B24+Monthly!C24</f>
        <v>0</v>
      </c>
      <c r="D24" s="6" t="n">
        <f aca="false">C24+Monthly!D24</f>
        <v>0</v>
      </c>
      <c r="E24" s="6" t="n">
        <f aca="false">D24+Monthly!E24</f>
        <v>0</v>
      </c>
      <c r="F24" s="6" t="n">
        <f aca="false">E24+Monthly!F24</f>
        <v>0</v>
      </c>
      <c r="G24" s="6" t="n">
        <f aca="false">F24+Monthly!G24</f>
        <v>0</v>
      </c>
      <c r="H24" s="6" t="n">
        <f aca="false">G24+Monthly!H24</f>
        <v>0</v>
      </c>
      <c r="I24" s="6" t="n">
        <f aca="false">H24+Monthly!I24</f>
        <v>0</v>
      </c>
      <c r="J24" s="6" t="n">
        <f aca="false">I24+Monthly!J24</f>
        <v>0</v>
      </c>
      <c r="K24" s="6" t="n">
        <f aca="false">J24+Monthly!K24</f>
        <v>0</v>
      </c>
      <c r="L24" s="6" t="n">
        <f aca="false">K24+Monthly!L24</f>
        <v>0</v>
      </c>
      <c r="M24" s="6" t="n">
        <f aca="false">L24+Monthly!M24</f>
        <v>0</v>
      </c>
      <c r="N24" s="8" t="n">
        <f aca="false">Monthly!N24</f>
        <v>0</v>
      </c>
      <c r="O24" s="8" t="n">
        <f aca="false">N24+Monthly!O24</f>
        <v>0</v>
      </c>
      <c r="P24" s="8" t="n">
        <f aca="false">O24+Monthly!P24</f>
        <v>0</v>
      </c>
      <c r="Q24" s="8" t="n">
        <f aca="false">P24+Monthly!Q24</f>
        <v>0</v>
      </c>
      <c r="R24" s="8" t="n">
        <f aca="false">Q24+Monthly!R24</f>
        <v>0</v>
      </c>
      <c r="S24" s="8" t="n">
        <f aca="false">R24+Monthly!S24</f>
        <v>0</v>
      </c>
      <c r="T24" s="8" t="n">
        <f aca="false">S24+Monthly!T24</f>
        <v>0</v>
      </c>
      <c r="U24" s="8" t="n">
        <f aca="false">T24+Monthly!U24</f>
        <v>153740</v>
      </c>
      <c r="V24" s="8" t="n">
        <f aca="false">U24+Monthly!V24</f>
        <v>365609.32</v>
      </c>
      <c r="W24" s="8" t="n">
        <f aca="false">V24+Monthly!W24</f>
        <v>459345.15</v>
      </c>
      <c r="X24" s="8" t="n">
        <f aca="false">W24+Monthly!X24</f>
        <v>522079.77</v>
      </c>
      <c r="Y24" s="8" t="n">
        <f aca="false">X24+Monthly!Y24</f>
        <v>550119.64</v>
      </c>
      <c r="Z24" s="9" t="n">
        <f aca="false">Monthly!Z24</f>
        <v>17361.7</v>
      </c>
      <c r="AA24" s="9" t="n">
        <f aca="false">Z24+Monthly!AA24</f>
        <v>17361.7</v>
      </c>
      <c r="AB24" s="9" t="n">
        <f aca="false">AA24+Monthly!AB24</f>
        <v>80421.35</v>
      </c>
      <c r="AC24" s="9" t="n">
        <f aca="false">AB24+Monthly!AC24</f>
        <v>113442.12</v>
      </c>
      <c r="AD24" s="9" t="n">
        <f aca="false">AC24+Monthly!AD24</f>
        <v>272836.62</v>
      </c>
      <c r="AE24" s="9" t="n">
        <f aca="false">AD24+Monthly!AE24</f>
        <v>328812.44</v>
      </c>
      <c r="AF24" s="9" t="n">
        <f aca="false">AE24+Monthly!AF24</f>
        <v>348876.68</v>
      </c>
      <c r="AG24" s="9" t="n">
        <f aca="false">AF24+Monthly!AG24</f>
        <v>369722.09</v>
      </c>
      <c r="AH24" s="9" t="n">
        <f aca="false">AG24+Monthly!AH24</f>
        <v>421392.03</v>
      </c>
      <c r="AI24" s="9" t="n">
        <f aca="false">AH24+Monthly!AI24</f>
        <v>509101.66</v>
      </c>
      <c r="AJ24" s="9" t="n">
        <f aca="false">AI24+Monthly!AJ24</f>
        <v>679320.64</v>
      </c>
      <c r="AK24" s="9" t="n">
        <f aca="false">AJ24+Monthly!AK24</f>
        <v>849485.9</v>
      </c>
    </row>
    <row r="25" customFormat="false" ht="13.8" hidden="false" customHeight="false" outlineLevel="0" collapsed="false">
      <c r="A25" s="10" t="s">
        <v>68</v>
      </c>
      <c r="B25" s="6" t="n">
        <f aca="false">Monthly!B25</f>
        <v>0</v>
      </c>
      <c r="C25" s="6" t="n">
        <f aca="false">B25+Monthly!C25</f>
        <v>0</v>
      </c>
      <c r="D25" s="6" t="n">
        <f aca="false">C25+Monthly!D25</f>
        <v>0</v>
      </c>
      <c r="E25" s="6" t="n">
        <f aca="false">D25+Monthly!E25</f>
        <v>0</v>
      </c>
      <c r="F25" s="6" t="n">
        <f aca="false">E25+Monthly!F25</f>
        <v>0</v>
      </c>
      <c r="G25" s="6" t="n">
        <f aca="false">F25+Monthly!G25</f>
        <v>0</v>
      </c>
      <c r="H25" s="6" t="n">
        <f aca="false">G25+Monthly!H25</f>
        <v>0</v>
      </c>
      <c r="I25" s="6" t="n">
        <f aca="false">H25+Monthly!I25</f>
        <v>0</v>
      </c>
      <c r="J25" s="6" t="n">
        <f aca="false">I25+Monthly!J25</f>
        <v>0</v>
      </c>
      <c r="K25" s="6" t="n">
        <f aca="false">J25+Monthly!K25</f>
        <v>0</v>
      </c>
      <c r="L25" s="6" t="n">
        <f aca="false">K25+Monthly!L25</f>
        <v>0</v>
      </c>
      <c r="M25" s="6" t="n">
        <f aca="false">L25+Monthly!M25</f>
        <v>0</v>
      </c>
      <c r="N25" s="8" t="n">
        <f aca="false">Monthly!N25</f>
        <v>0</v>
      </c>
      <c r="O25" s="8" t="n">
        <f aca="false">N25+Monthly!O25</f>
        <v>0</v>
      </c>
      <c r="P25" s="8" t="n">
        <f aca="false">O25+Monthly!P25</f>
        <v>0</v>
      </c>
      <c r="Q25" s="8" t="n">
        <f aca="false">P25+Monthly!Q25</f>
        <v>0</v>
      </c>
      <c r="R25" s="8" t="n">
        <f aca="false">Q25+Monthly!R25</f>
        <v>0</v>
      </c>
      <c r="S25" s="8" t="n">
        <f aca="false">R25+Monthly!S25</f>
        <v>0</v>
      </c>
      <c r="T25" s="8" t="n">
        <f aca="false">S25+Monthly!T25</f>
        <v>0</v>
      </c>
      <c r="U25" s="8" t="n">
        <f aca="false">T25+Monthly!U25</f>
        <v>0</v>
      </c>
      <c r="V25" s="8" t="n">
        <f aca="false">U25+Monthly!V25</f>
        <v>0</v>
      </c>
      <c r="W25" s="8" t="n">
        <f aca="false">V25+Monthly!W25</f>
        <v>0</v>
      </c>
      <c r="X25" s="8" t="n">
        <f aca="false">W25+Monthly!X25</f>
        <v>0</v>
      </c>
      <c r="Y25" s="8" t="n">
        <f aca="false">X25+Monthly!Y25</f>
        <v>0</v>
      </c>
      <c r="Z25" s="9" t="n">
        <f aca="false">Monthly!Z25</f>
        <v>0</v>
      </c>
      <c r="AA25" s="9" t="n">
        <f aca="false">Z25+Monthly!AA25</f>
        <v>0</v>
      </c>
      <c r="AB25" s="9" t="n">
        <f aca="false">AA25+Monthly!AB25</f>
        <v>0</v>
      </c>
      <c r="AC25" s="9" t="n">
        <f aca="false">AB25+Monthly!AC25</f>
        <v>0</v>
      </c>
      <c r="AD25" s="9" t="n">
        <f aca="false">AC25+Monthly!AD25</f>
        <v>0</v>
      </c>
      <c r="AE25" s="9" t="n">
        <f aca="false">AD25+Monthly!AE25</f>
        <v>0</v>
      </c>
      <c r="AF25" s="9" t="n">
        <f aca="false">AE25+Monthly!AF25</f>
        <v>0</v>
      </c>
      <c r="AG25" s="9" t="n">
        <f aca="false">AF25+Monthly!AG25</f>
        <v>0</v>
      </c>
      <c r="AH25" s="9" t="n">
        <f aca="false">AG25+Monthly!AH25</f>
        <v>0</v>
      </c>
      <c r="AI25" s="9" t="n">
        <f aca="false">AH25+Monthly!AI25</f>
        <v>0</v>
      </c>
      <c r="AJ25" s="9" t="n">
        <f aca="false">AI25+Monthly!AJ25</f>
        <v>0</v>
      </c>
      <c r="AK25" s="9" t="n">
        <f aca="false">AJ25+Monthly!AK25</f>
        <v>0</v>
      </c>
    </row>
    <row r="26" customFormat="false" ht="13.8" hidden="false" customHeight="false" outlineLevel="0" collapsed="false">
      <c r="A26" s="10" t="s">
        <v>69</v>
      </c>
      <c r="B26" s="6" t="n">
        <f aca="false">Monthly!B26</f>
        <v>3947513.37</v>
      </c>
      <c r="C26" s="6" t="n">
        <f aca="false">B26+Monthly!C26</f>
        <v>4399535.06</v>
      </c>
      <c r="D26" s="6" t="n">
        <f aca="false">C26+Monthly!D26</f>
        <v>4452477.91</v>
      </c>
      <c r="E26" s="6" t="n">
        <f aca="false">D26+Monthly!E26</f>
        <v>4452477.91</v>
      </c>
      <c r="F26" s="6" t="n">
        <f aca="false">E26+Monthly!F26</f>
        <v>4454838.46</v>
      </c>
      <c r="G26" s="6" t="n">
        <f aca="false">F26+Monthly!G26</f>
        <v>4454838.46</v>
      </c>
      <c r="H26" s="6" t="n">
        <f aca="false">G26+Monthly!H26</f>
        <v>4463840.86</v>
      </c>
      <c r="I26" s="6" t="n">
        <f aca="false">H26+Monthly!I26</f>
        <v>4463840.86</v>
      </c>
      <c r="J26" s="6" t="n">
        <f aca="false">I26+Monthly!J26</f>
        <v>4469004</v>
      </c>
      <c r="K26" s="6" t="n">
        <f aca="false">J26+Monthly!K26</f>
        <v>7069451.8</v>
      </c>
      <c r="L26" s="6" t="n">
        <f aca="false">K26+Monthly!L26</f>
        <v>11391868.82</v>
      </c>
      <c r="M26" s="6" t="n">
        <f aca="false">L26+Monthly!M26</f>
        <v>13412911.79</v>
      </c>
      <c r="N26" s="8" t="n">
        <f aca="false">Monthly!N26</f>
        <v>2220995.74</v>
      </c>
      <c r="O26" s="8" t="n">
        <f aca="false">N26+Monthly!O26</f>
        <v>2357642.86</v>
      </c>
      <c r="P26" s="8" t="n">
        <f aca="false">O26+Monthly!P26</f>
        <v>2410944.55</v>
      </c>
      <c r="Q26" s="8" t="n">
        <f aca="false">P26+Monthly!Q26</f>
        <v>2465423.54</v>
      </c>
      <c r="R26" s="8" t="n">
        <f aca="false">Q26+Monthly!R26</f>
        <v>2528567.31</v>
      </c>
      <c r="S26" s="8" t="n">
        <f aca="false">R26+Monthly!S26</f>
        <v>2556311.32</v>
      </c>
      <c r="T26" s="8" t="n">
        <f aca="false">S26+Monthly!T26</f>
        <v>2576772.04</v>
      </c>
      <c r="U26" s="8" t="n">
        <f aca="false">T26+Monthly!U26</f>
        <v>2591776.53</v>
      </c>
      <c r="V26" s="8" t="n">
        <f aca="false">U26+Monthly!V26</f>
        <v>2591776.53</v>
      </c>
      <c r="W26" s="8" t="n">
        <f aca="false">V26+Monthly!W26</f>
        <v>3057274.47</v>
      </c>
      <c r="X26" s="8" t="n">
        <f aca="false">W26+Monthly!X26</f>
        <v>6844658.55</v>
      </c>
      <c r="Y26" s="8" t="n">
        <f aca="false">X26+Monthly!Y26</f>
        <v>9214338.59</v>
      </c>
      <c r="Z26" s="9" t="n">
        <f aca="false">Monthly!Z26</f>
        <v>1512165.56</v>
      </c>
      <c r="AA26" s="9" t="n">
        <f aca="false">Z26+Monthly!AA26</f>
        <v>1746145.73</v>
      </c>
      <c r="AB26" s="9" t="n">
        <f aca="false">AA26+Monthly!AB26</f>
        <v>1789485.37</v>
      </c>
      <c r="AC26" s="9" t="n">
        <f aca="false">AB26+Monthly!AC26</f>
        <v>1816569.85</v>
      </c>
      <c r="AD26" s="9" t="n">
        <f aca="false">AC26+Monthly!AD26</f>
        <v>1817471.29</v>
      </c>
      <c r="AE26" s="9" t="n">
        <f aca="false">AD26+Monthly!AE26</f>
        <v>2872212.15</v>
      </c>
      <c r="AF26" s="9" t="n">
        <f aca="false">AE26+Monthly!AF26</f>
        <v>2886294.17</v>
      </c>
      <c r="AG26" s="9" t="n">
        <f aca="false">AF26+Monthly!AG26</f>
        <v>2887195.61</v>
      </c>
      <c r="AH26" s="9" t="n">
        <f aca="false">AG26+Monthly!AH26</f>
        <v>2889756.53</v>
      </c>
      <c r="AI26" s="9" t="n">
        <f aca="false">AH26+Monthly!AI26</f>
        <v>2899863.53</v>
      </c>
      <c r="AJ26" s="9" t="n">
        <f aca="false">AI26+Monthly!AJ26</f>
        <v>3773713.97</v>
      </c>
      <c r="AK26" s="9" t="n">
        <f aca="false">AJ26+Monthly!AK26</f>
        <v>6639609.9</v>
      </c>
    </row>
    <row r="27" customFormat="false" ht="13.8" hidden="false" customHeight="false" outlineLevel="0" collapsed="false">
      <c r="A27" s="10" t="s">
        <v>70</v>
      </c>
      <c r="B27" s="6" t="n">
        <f aca="false">Monthly!B27</f>
        <v>7182057.53</v>
      </c>
      <c r="C27" s="6" t="n">
        <f aca="false">B27+Monthly!C27</f>
        <v>8955218.24</v>
      </c>
      <c r="D27" s="6" t="n">
        <f aca="false">C27+Monthly!D27</f>
        <v>10086828.79</v>
      </c>
      <c r="E27" s="6" t="n">
        <f aca="false">D27+Monthly!E27</f>
        <v>10718630.57</v>
      </c>
      <c r="F27" s="6" t="n">
        <f aca="false">E27+Monthly!F27</f>
        <v>13517675.19</v>
      </c>
      <c r="G27" s="6" t="n">
        <f aca="false">F27+Monthly!G27</f>
        <v>15905066.03</v>
      </c>
      <c r="H27" s="6" t="n">
        <f aca="false">G27+Monthly!H27</f>
        <v>17235875.57</v>
      </c>
      <c r="I27" s="6" t="n">
        <f aca="false">H27+Monthly!I27</f>
        <v>17728264.55</v>
      </c>
      <c r="J27" s="6" t="n">
        <f aca="false">I27+Monthly!J27</f>
        <v>18036795.9</v>
      </c>
      <c r="K27" s="6" t="n">
        <f aca="false">J27+Monthly!K27</f>
        <v>24485549.32</v>
      </c>
      <c r="L27" s="6" t="n">
        <f aca="false">K27+Monthly!L27</f>
        <v>33318751.61</v>
      </c>
      <c r="M27" s="6" t="n">
        <f aca="false">L27+Monthly!M27</f>
        <v>40781386.07</v>
      </c>
      <c r="N27" s="8" t="n">
        <f aca="false">Monthly!N27</f>
        <v>5511026.96</v>
      </c>
      <c r="O27" s="8" t="n">
        <f aca="false">N27+Monthly!O27</f>
        <v>7137282.13</v>
      </c>
      <c r="P27" s="8" t="n">
        <f aca="false">O27+Monthly!P27</f>
        <v>9253781.28</v>
      </c>
      <c r="Q27" s="8" t="n">
        <f aca="false">P27+Monthly!Q27</f>
        <v>12237788.47</v>
      </c>
      <c r="R27" s="8" t="n">
        <f aca="false">Q27+Monthly!R27</f>
        <v>16387261.77</v>
      </c>
      <c r="S27" s="8" t="n">
        <f aca="false">R27+Monthly!S27</f>
        <v>18553550.35</v>
      </c>
      <c r="T27" s="8" t="n">
        <f aca="false">S27+Monthly!T27</f>
        <v>19570192.44</v>
      </c>
      <c r="U27" s="8" t="n">
        <f aca="false">T27+Monthly!U27</f>
        <v>20736012.48</v>
      </c>
      <c r="V27" s="8" t="n">
        <f aca="false">U27+Monthly!V27</f>
        <v>21609383.31</v>
      </c>
      <c r="W27" s="8" t="n">
        <f aca="false">V27+Monthly!W27</f>
        <v>24300575.19</v>
      </c>
      <c r="X27" s="8" t="n">
        <f aca="false">W27+Monthly!X27</f>
        <v>31989851.71</v>
      </c>
      <c r="Y27" s="8" t="n">
        <f aca="false">X27+Monthly!Y27</f>
        <v>39127886.13</v>
      </c>
      <c r="Z27" s="9" t="n">
        <f aca="false">Monthly!Z27</f>
        <v>7210930.84</v>
      </c>
      <c r="AA27" s="9" t="n">
        <f aca="false">Z27+Monthly!AA27</f>
        <v>10113396.97</v>
      </c>
      <c r="AB27" s="9" t="n">
        <f aca="false">AA27+Monthly!AB27</f>
        <v>12023568.17</v>
      </c>
      <c r="AC27" s="9" t="n">
        <f aca="false">AB27+Monthly!AC27</f>
        <v>14361689.94</v>
      </c>
      <c r="AD27" s="9" t="n">
        <f aca="false">AC27+Monthly!AD27</f>
        <v>18126047.17</v>
      </c>
      <c r="AE27" s="9" t="n">
        <f aca="false">AD27+Monthly!AE27</f>
        <v>22501892.67</v>
      </c>
      <c r="AF27" s="9" t="n">
        <f aca="false">AE27+Monthly!AF27</f>
        <v>24740150.41</v>
      </c>
      <c r="AG27" s="9" t="n">
        <f aca="false">AF27+Monthly!AG27</f>
        <v>26055411.53</v>
      </c>
      <c r="AH27" s="9" t="n">
        <f aca="false">AG27+Monthly!AH27</f>
        <v>27968133.54</v>
      </c>
      <c r="AI27" s="9" t="n">
        <f aca="false">AH27+Monthly!AI27</f>
        <v>32953417.77</v>
      </c>
      <c r="AJ27" s="9" t="n">
        <f aca="false">AI27+Monthly!AJ27</f>
        <v>41962213.85</v>
      </c>
      <c r="AK27" s="9" t="n">
        <f aca="false">AJ27+Monthly!AK27</f>
        <v>50538122.71</v>
      </c>
    </row>
    <row r="28" customFormat="false" ht="13.8" hidden="false" customHeight="false" outlineLevel="0" collapsed="false">
      <c r="B28" s="6" t="n">
        <f aca="false">Monthly!B28</f>
        <v>0</v>
      </c>
      <c r="C28" s="6" t="n">
        <f aca="false">B28+Monthly!C28</f>
        <v>0</v>
      </c>
      <c r="D28" s="6" t="n">
        <f aca="false">C28+Monthly!D28</f>
        <v>0</v>
      </c>
      <c r="E28" s="6" t="n">
        <f aca="false">D28+Monthly!E28</f>
        <v>0</v>
      </c>
      <c r="F28" s="6" t="n">
        <f aca="false">E28+Monthly!F28</f>
        <v>0</v>
      </c>
      <c r="G28" s="6" t="n">
        <f aca="false">F28+Monthly!G28</f>
        <v>0</v>
      </c>
      <c r="H28" s="6" t="n">
        <f aca="false">G28+Monthly!H28</f>
        <v>0</v>
      </c>
      <c r="I28" s="6" t="n">
        <f aca="false">H28+Monthly!I28</f>
        <v>0</v>
      </c>
      <c r="J28" s="6" t="n">
        <f aca="false">I28+Monthly!J28</f>
        <v>0</v>
      </c>
      <c r="K28" s="6" t="n">
        <f aca="false">J28+Monthly!K28</f>
        <v>0</v>
      </c>
      <c r="L28" s="6" t="n">
        <f aca="false">K28+Monthly!L28</f>
        <v>0</v>
      </c>
      <c r="M28" s="6" t="n">
        <f aca="false">L28+Monthly!M28</f>
        <v>0</v>
      </c>
      <c r="N28" s="8" t="n">
        <f aca="false">Monthly!N28</f>
        <v>0</v>
      </c>
      <c r="O28" s="8" t="n">
        <f aca="false">N28+Monthly!O28</f>
        <v>0</v>
      </c>
      <c r="P28" s="8" t="n">
        <f aca="false">O28+Monthly!P28</f>
        <v>0</v>
      </c>
      <c r="Q28" s="8" t="n">
        <f aca="false">P28+Monthly!Q28</f>
        <v>0</v>
      </c>
      <c r="R28" s="8" t="n">
        <f aca="false">Q28+Monthly!R28</f>
        <v>0</v>
      </c>
      <c r="S28" s="8" t="n">
        <f aca="false">R28+Monthly!S28</f>
        <v>0</v>
      </c>
      <c r="T28" s="8" t="n">
        <f aca="false">S28+Monthly!T28</f>
        <v>0</v>
      </c>
      <c r="U28" s="8" t="n">
        <f aca="false">T28+Monthly!U28</f>
        <v>0</v>
      </c>
      <c r="V28" s="8" t="n">
        <f aca="false">U28+Monthly!V28</f>
        <v>0</v>
      </c>
      <c r="W28" s="8" t="n">
        <f aca="false">V28+Monthly!W28</f>
        <v>0</v>
      </c>
      <c r="X28" s="8" t="n">
        <f aca="false">W28+Monthly!X28</f>
        <v>0</v>
      </c>
      <c r="Y28" s="8" t="n">
        <f aca="false">X28+Monthly!Y28</f>
        <v>0</v>
      </c>
      <c r="Z28" s="9" t="n">
        <f aca="false">Monthly!Z28</f>
        <v>0</v>
      </c>
      <c r="AA28" s="9" t="n">
        <f aca="false">Z28+Monthly!AA28</f>
        <v>0</v>
      </c>
      <c r="AB28" s="9" t="n">
        <f aca="false">AA28+Monthly!AB28</f>
        <v>0</v>
      </c>
      <c r="AC28" s="9" t="n">
        <f aca="false">AB28+Monthly!AC28</f>
        <v>0</v>
      </c>
      <c r="AD28" s="9" t="n">
        <f aca="false">AC28+Monthly!AD28</f>
        <v>0</v>
      </c>
      <c r="AE28" s="9" t="n">
        <f aca="false">AD28+Monthly!AE28</f>
        <v>0</v>
      </c>
      <c r="AF28" s="9" t="n">
        <f aca="false">AE28+Monthly!AF28</f>
        <v>0</v>
      </c>
      <c r="AG28" s="9" t="n">
        <f aca="false">AF28+Monthly!AG28</f>
        <v>0</v>
      </c>
      <c r="AH28" s="9" t="n">
        <f aca="false">AG28+Monthly!AH28</f>
        <v>0</v>
      </c>
      <c r="AI28" s="9" t="n">
        <f aca="false">AH28+Monthly!AI28</f>
        <v>0</v>
      </c>
      <c r="AJ28" s="9" t="n">
        <f aca="false">AI28+Monthly!AJ28</f>
        <v>0</v>
      </c>
      <c r="AK28" s="9" t="n">
        <f aca="false">AJ28+Monthly!AK28</f>
        <v>0</v>
      </c>
    </row>
    <row r="29" customFormat="false" ht="13.8" hidden="false" customHeight="false" outlineLevel="0" collapsed="false">
      <c r="A29" s="11" t="s">
        <v>71</v>
      </c>
      <c r="B29" s="6" t="n">
        <f aca="false">Monthly!B29</f>
        <v>13916.75</v>
      </c>
      <c r="C29" s="6" t="n">
        <f aca="false">B29+Monthly!C29</f>
        <v>27833.5</v>
      </c>
      <c r="D29" s="6" t="n">
        <f aca="false">C29+Monthly!D29</f>
        <v>28668.505</v>
      </c>
      <c r="E29" s="6" t="n">
        <f aca="false">D29+Monthly!E29</f>
        <v>30887.1173188406</v>
      </c>
      <c r="F29" s="6" t="n">
        <f aca="false">E29+Monthly!F29</f>
        <v>39103.6486841542</v>
      </c>
      <c r="G29" s="6" t="n">
        <f aca="false">F29+Monthly!G29</f>
        <v>47371.5333705011</v>
      </c>
      <c r="H29" s="6" t="n">
        <f aca="false">G29+Monthly!H29</f>
        <v>54217.0698569876</v>
      </c>
      <c r="I29" s="6" t="n">
        <f aca="false">H29+Monthly!I29</f>
        <v>56884.4469403209</v>
      </c>
      <c r="J29" s="6" t="n">
        <f aca="false">I29+Monthly!J29</f>
        <v>66824.9826546066</v>
      </c>
      <c r="K29" s="6" t="n">
        <f aca="false">J29+Monthly!K29</f>
        <v>80462.466768319</v>
      </c>
      <c r="L29" s="6" t="n">
        <f aca="false">K29+Monthly!L29</f>
        <v>94379.216768319</v>
      </c>
      <c r="M29" s="6" t="n">
        <f aca="false">L29+Monthly!M29</f>
        <v>107619.458087763</v>
      </c>
      <c r="N29" s="8" t="n">
        <f aca="false">Monthly!N29</f>
        <v>13647.6415745856</v>
      </c>
      <c r="O29" s="8" t="n">
        <f aca="false">N29+Monthly!O29</f>
        <v>19067.3659970279</v>
      </c>
      <c r="P29" s="8" t="n">
        <f aca="false">O29+Monthly!P29</f>
        <v>21446.5162727632</v>
      </c>
      <c r="Q29" s="8" t="n">
        <f aca="false">P29+Monthly!Q29</f>
        <v>29043.1314852911</v>
      </c>
      <c r="R29" s="8" t="n">
        <f aca="false">Q29+Monthly!R29</f>
        <v>39650.0926276132</v>
      </c>
      <c r="S29" s="8" t="n">
        <f aca="false">R29+Monthly!S29</f>
        <v>47965.7802819342</v>
      </c>
      <c r="T29" s="8" t="n">
        <f aca="false">S29+Monthly!T29</f>
        <v>54754.4388185196</v>
      </c>
      <c r="U29" s="8" t="n">
        <f aca="false">T29+Monthly!U29</f>
        <v>63694.7061021017</v>
      </c>
      <c r="V29" s="8" t="n">
        <f aca="false">U29+Monthly!V29</f>
        <v>68355.8970267592</v>
      </c>
      <c r="W29" s="8" t="n">
        <f aca="false">V29+Monthly!W29</f>
        <v>97213.3619772543</v>
      </c>
      <c r="X29" s="8" t="n">
        <f aca="false">W29+Monthly!X29</f>
        <v>121269.62706232</v>
      </c>
      <c r="Y29" s="8" t="n">
        <f aca="false">X29+Monthly!Y29</f>
        <v>140107.509519658</v>
      </c>
      <c r="Z29" s="9" t="n">
        <f aca="false">Monthly!Z29</f>
        <v>10048.7826582278</v>
      </c>
      <c r="AA29" s="9" t="n">
        <f aca="false">Z29+Monthly!AA29</f>
        <v>13547.8512296564</v>
      </c>
      <c r="AB29" s="9" t="n">
        <f aca="false">AA29+Monthly!AB29</f>
        <v>15228.1597042327</v>
      </c>
      <c r="AC29" s="9" t="n">
        <f aca="false">AB29+Monthly!AC29</f>
        <v>17863.6532860132</v>
      </c>
      <c r="AD29" s="9" t="n">
        <f aca="false">AC29+Monthly!AD29</f>
        <v>29628.9719346619</v>
      </c>
      <c r="AE29" s="9" t="n">
        <f aca="false">AD29+Monthly!AE29</f>
        <v>40062.7769346619</v>
      </c>
      <c r="AF29" s="9" t="n">
        <f aca="false">AE29+Monthly!AF29</f>
        <v>44302.8698031246</v>
      </c>
      <c r="AG29" s="9" t="n">
        <f aca="false">AF29+Monthly!AG29</f>
        <v>46487.1392127847</v>
      </c>
      <c r="AH29" s="9" t="n">
        <f aca="false">AG29+Monthly!AH29</f>
        <v>48233.4332018558</v>
      </c>
      <c r="AI29" s="9" t="n">
        <f aca="false">AH29+Monthly!AI29</f>
        <v>58281.0277842486</v>
      </c>
      <c r="AJ29" s="9" t="n">
        <f aca="false">AI29+Monthly!AJ29</f>
        <v>72248.9964154273</v>
      </c>
      <c r="AK29" s="9" t="n">
        <f aca="false">AJ29+Monthly!AK29</f>
        <v>84065.8295089525</v>
      </c>
    </row>
    <row r="30" customFormat="false" ht="13.8" hidden="false" customHeight="false" outlineLevel="0" collapsed="false">
      <c r="A30" s="11" t="s">
        <v>72</v>
      </c>
      <c r="B30" s="6" t="n">
        <f aca="false">Monthly!B30</f>
        <v>0</v>
      </c>
      <c r="C30" s="6" t="n">
        <f aca="false">B30+Monthly!C30</f>
        <v>0</v>
      </c>
      <c r="D30" s="6" t="n">
        <f aca="false">C30+Monthly!D30</f>
        <v>0</v>
      </c>
      <c r="E30" s="6" t="n">
        <f aca="false">D30+Monthly!E30</f>
        <v>0</v>
      </c>
      <c r="F30" s="6" t="n">
        <f aca="false">E30+Monthly!F30</f>
        <v>0</v>
      </c>
      <c r="G30" s="6" t="n">
        <f aca="false">F30+Monthly!G30</f>
        <v>0</v>
      </c>
      <c r="H30" s="6" t="n">
        <f aca="false">G30+Monthly!H30</f>
        <v>0</v>
      </c>
      <c r="I30" s="6" t="n">
        <f aca="false">H30+Monthly!I30</f>
        <v>0</v>
      </c>
      <c r="J30" s="6" t="n">
        <f aca="false">I30+Monthly!J30</f>
        <v>0</v>
      </c>
      <c r="K30" s="6" t="n">
        <f aca="false">J30+Monthly!K30</f>
        <v>0</v>
      </c>
      <c r="L30" s="6" t="n">
        <f aca="false">K30+Monthly!L30</f>
        <v>0</v>
      </c>
      <c r="M30" s="6" t="n">
        <f aca="false">L30+Monthly!M30</f>
        <v>0</v>
      </c>
      <c r="N30" s="8" t="n">
        <f aca="false">Monthly!N30</f>
        <v>0</v>
      </c>
      <c r="O30" s="8" t="n">
        <f aca="false">N30+Monthly!O30</f>
        <v>0</v>
      </c>
      <c r="P30" s="8" t="n">
        <f aca="false">O30+Monthly!P30</f>
        <v>0</v>
      </c>
      <c r="Q30" s="8" t="n">
        <f aca="false">P30+Monthly!Q30</f>
        <v>0</v>
      </c>
      <c r="R30" s="8" t="n">
        <f aca="false">Q30+Monthly!R30</f>
        <v>0</v>
      </c>
      <c r="S30" s="8" t="n">
        <f aca="false">R30+Monthly!S30</f>
        <v>0</v>
      </c>
      <c r="T30" s="8" t="n">
        <f aca="false">S30+Monthly!T30</f>
        <v>0</v>
      </c>
      <c r="U30" s="8" t="n">
        <f aca="false">T30+Monthly!U30</f>
        <v>0</v>
      </c>
      <c r="V30" s="8" t="n">
        <f aca="false">U30+Monthly!V30</f>
        <v>0</v>
      </c>
      <c r="W30" s="8" t="n">
        <f aca="false">V30+Monthly!W30</f>
        <v>0</v>
      </c>
      <c r="X30" s="8" t="n">
        <f aca="false">W30+Monthly!X30</f>
        <v>0</v>
      </c>
      <c r="Y30" s="8" t="n">
        <f aca="false">X30+Monthly!Y30</f>
        <v>0</v>
      </c>
      <c r="Z30" s="9" t="n">
        <f aca="false">Monthly!Z30</f>
        <v>0</v>
      </c>
      <c r="AA30" s="9" t="n">
        <f aca="false">Z30+Monthly!AA30</f>
        <v>0</v>
      </c>
      <c r="AB30" s="9" t="n">
        <f aca="false">AA30+Monthly!AB30</f>
        <v>0</v>
      </c>
      <c r="AC30" s="9" t="n">
        <f aca="false">AB30+Monthly!AC30</f>
        <v>0</v>
      </c>
      <c r="AD30" s="9" t="n">
        <f aca="false">AC30+Monthly!AD30</f>
        <v>0</v>
      </c>
      <c r="AE30" s="9" t="n">
        <f aca="false">AD30+Monthly!AE30</f>
        <v>0</v>
      </c>
      <c r="AF30" s="9" t="n">
        <f aca="false">AE30+Monthly!AF30</f>
        <v>0</v>
      </c>
      <c r="AG30" s="9" t="n">
        <f aca="false">AF30+Monthly!AG30</f>
        <v>0</v>
      </c>
      <c r="AH30" s="9" t="n">
        <f aca="false">AG30+Monthly!AH30</f>
        <v>0</v>
      </c>
      <c r="AI30" s="9" t="n">
        <f aca="false">AH30+Monthly!AI30</f>
        <v>0</v>
      </c>
      <c r="AJ30" s="9" t="n">
        <f aca="false">AI30+Monthly!AJ30</f>
        <v>0</v>
      </c>
      <c r="AK30" s="9" t="n">
        <f aca="false">AJ30+Monthly!AK30</f>
        <v>0</v>
      </c>
    </row>
    <row r="31" customFormat="false" ht="13.8" hidden="false" customHeight="false" outlineLevel="0" collapsed="false">
      <c r="A31" s="11" t="s">
        <v>73</v>
      </c>
      <c r="B31" s="6" t="n">
        <f aca="false">Monthly!B31</f>
        <v>0</v>
      </c>
      <c r="C31" s="6" t="n">
        <f aca="false">B31+Monthly!C31</f>
        <v>0</v>
      </c>
      <c r="D31" s="6" t="n">
        <f aca="false">C31+Monthly!D31</f>
        <v>13081.745</v>
      </c>
      <c r="E31" s="6" t="n">
        <f aca="false">D31+Monthly!E31</f>
        <v>24779.8826811594</v>
      </c>
      <c r="F31" s="6" t="n">
        <f aca="false">E31+Monthly!F31</f>
        <v>30480.1013158458</v>
      </c>
      <c r="G31" s="6" t="n">
        <f aca="false">F31+Monthly!G31</f>
        <v>36128.9666294989</v>
      </c>
      <c r="H31" s="6" t="n">
        <f aca="false">G31+Monthly!H31</f>
        <v>43200.1801430124</v>
      </c>
      <c r="I31" s="6" t="n">
        <f aca="false">H31+Monthly!I31</f>
        <v>54449.5530596791</v>
      </c>
      <c r="J31" s="6" t="n">
        <f aca="false">I31+Monthly!J31</f>
        <v>58425.7673453934</v>
      </c>
      <c r="K31" s="6" t="n">
        <f aca="false">J31+Monthly!K31</f>
        <v>58705.033231681</v>
      </c>
      <c r="L31" s="6" t="n">
        <f aca="false">K31+Monthly!L31</f>
        <v>58705.033231681</v>
      </c>
      <c r="M31" s="6" t="n">
        <f aca="false">L31+Monthly!M31</f>
        <v>59381.5419122365</v>
      </c>
      <c r="N31" s="8" t="n">
        <f aca="false">Monthly!N31</f>
        <v>269.108425414365</v>
      </c>
      <c r="O31" s="8" t="n">
        <f aca="false">N31+Monthly!O31</f>
        <v>8766.13400297212</v>
      </c>
      <c r="P31" s="8" t="n">
        <f aca="false">O31+Monthly!P31</f>
        <v>20303.7337272368</v>
      </c>
      <c r="Q31" s="8" t="n">
        <f aca="false">P31+Monthly!Q31</f>
        <v>26623.8685147089</v>
      </c>
      <c r="R31" s="8" t="n">
        <f aca="false">Q31+Monthly!R31</f>
        <v>29933.6573723868</v>
      </c>
      <c r="S31" s="8" t="n">
        <f aca="false">R31+Monthly!S31</f>
        <v>35534.7197180658</v>
      </c>
      <c r="T31" s="8" t="n">
        <f aca="false">S31+Monthly!T31</f>
        <v>42662.8111814804</v>
      </c>
      <c r="U31" s="8" t="n">
        <f aca="false">T31+Monthly!U31</f>
        <v>69596.7809725252</v>
      </c>
      <c r="V31" s="8" t="n">
        <f aca="false">U31+Monthly!V31</f>
        <v>114530.661486224</v>
      </c>
      <c r="W31" s="8" t="n">
        <f aca="false">V31+Monthly!W31</f>
        <v>123629.86214629</v>
      </c>
      <c r="X31" s="8" t="n">
        <f aca="false">W31+Monthly!X31</f>
        <v>130068.278592415</v>
      </c>
      <c r="Y31" s="8" t="n">
        <f aca="false">X31+Monthly!Y31</f>
        <v>134458.463063404</v>
      </c>
      <c r="Z31" s="9" t="n">
        <f aca="false">Monthly!Z31</f>
        <v>6190.21518987342</v>
      </c>
      <c r="AA31" s="9" t="n">
        <f aca="false">Z31+Monthly!AA31</f>
        <v>13824.5466184448</v>
      </c>
      <c r="AB31" s="9" t="n">
        <f aca="false">AA31+Monthly!AB31</f>
        <v>26205.7669574279</v>
      </c>
      <c r="AC31" s="9" t="n">
        <f aca="false">AB31+Monthly!AC31</f>
        <v>35756.1694418999</v>
      </c>
      <c r="AD31" s="9" t="n">
        <f aca="false">AC31+Monthly!AD31</f>
        <v>47904.7232256837</v>
      </c>
      <c r="AE31" s="9" t="n">
        <f aca="false">AD31+Monthly!AE31</f>
        <v>61167.4119756837</v>
      </c>
      <c r="AF31" s="9" t="n">
        <f aca="false">AE31+Monthly!AF31</f>
        <v>68481.1092815474</v>
      </c>
      <c r="AG31" s="9" t="n">
        <f aca="false">AF31+Monthly!AG31</f>
        <v>78519.9232350358</v>
      </c>
      <c r="AH31" s="9" t="n">
        <f aca="false">AG31+Monthly!AH31</f>
        <v>92519.380047422</v>
      </c>
      <c r="AI31" s="9" t="n">
        <f aca="false">AH31+Monthly!AI31</f>
        <v>98676.3646975348</v>
      </c>
      <c r="AJ31" s="9" t="n">
        <f aca="false">AI31+Monthly!AJ31</f>
        <v>101909.202720349</v>
      </c>
      <c r="AK31" s="9" t="n">
        <f aca="false">AJ31+Monthly!AK31</f>
        <v>105421.766509317</v>
      </c>
    </row>
    <row r="32" customFormat="false" ht="13.8" hidden="false" customHeight="false" outlineLevel="0" collapsed="false">
      <c r="A32" s="11" t="s">
        <v>74</v>
      </c>
      <c r="B32" s="6" t="n">
        <f aca="false">Monthly!B32</f>
        <v>0</v>
      </c>
      <c r="C32" s="6" t="n">
        <f aca="false">B32+Monthly!C32</f>
        <v>0</v>
      </c>
      <c r="D32" s="6" t="n">
        <f aca="false">C32+Monthly!D32</f>
        <v>0</v>
      </c>
      <c r="E32" s="6" t="n">
        <f aca="false">D32+Monthly!E32</f>
        <v>0</v>
      </c>
      <c r="F32" s="6" t="n">
        <f aca="false">E32+Monthly!F32</f>
        <v>0</v>
      </c>
      <c r="G32" s="6" t="n">
        <f aca="false">F32+Monthly!G32</f>
        <v>0</v>
      </c>
      <c r="H32" s="6" t="n">
        <f aca="false">G32+Monthly!H32</f>
        <v>0</v>
      </c>
      <c r="I32" s="6" t="n">
        <f aca="false">H32+Monthly!I32</f>
        <v>0</v>
      </c>
      <c r="J32" s="6" t="n">
        <f aca="false">I32+Monthly!J32</f>
        <v>0</v>
      </c>
      <c r="K32" s="6" t="n">
        <f aca="false">J32+Monthly!K32</f>
        <v>0</v>
      </c>
      <c r="L32" s="6" t="n">
        <f aca="false">K32+Monthly!L32</f>
        <v>0</v>
      </c>
      <c r="M32" s="6" t="n">
        <f aca="false">L32+Monthly!M32</f>
        <v>0</v>
      </c>
      <c r="N32" s="8" t="n">
        <f aca="false">Monthly!N32</f>
        <v>0</v>
      </c>
      <c r="O32" s="8" t="n">
        <f aca="false">N32+Monthly!O32</f>
        <v>0</v>
      </c>
      <c r="P32" s="8" t="n">
        <f aca="false">O32+Monthly!P32</f>
        <v>0</v>
      </c>
      <c r="Q32" s="8" t="n">
        <f aca="false">P32+Monthly!Q32</f>
        <v>0</v>
      </c>
      <c r="R32" s="8" t="n">
        <f aca="false">Q32+Monthly!R32</f>
        <v>0</v>
      </c>
      <c r="S32" s="8" t="n">
        <f aca="false">R32+Monthly!S32</f>
        <v>0</v>
      </c>
      <c r="T32" s="8" t="n">
        <f aca="false">S32+Monthly!T32</f>
        <v>0</v>
      </c>
      <c r="U32" s="8" t="n">
        <f aca="false">T32+Monthly!U32</f>
        <v>2037.02292537313</v>
      </c>
      <c r="V32" s="8" t="n">
        <f aca="false">U32+Monthly!V32</f>
        <v>6884.66148701697</v>
      </c>
      <c r="W32" s="8" t="n">
        <f aca="false">V32+Monthly!W32</f>
        <v>8314.53587645592</v>
      </c>
      <c r="X32" s="8" t="n">
        <f aca="false">W32+Monthly!X32</f>
        <v>8782.78434526499</v>
      </c>
      <c r="Y32" s="8" t="n">
        <f aca="false">X32+Monthly!Y32</f>
        <v>8942.42741693734</v>
      </c>
      <c r="Z32" s="9" t="n">
        <f aca="false">Monthly!Z32</f>
        <v>61.9021518987342</v>
      </c>
      <c r="AA32" s="9" t="n">
        <f aca="false">Z32+Monthly!AA32</f>
        <v>61.9021518987342</v>
      </c>
      <c r="AB32" s="9" t="n">
        <f aca="false">AA32+Monthly!AB32</f>
        <v>1653.77333833941</v>
      </c>
      <c r="AC32" s="9" t="n">
        <f aca="false">AB32+Monthly!AC32</f>
        <v>2071.27727208682</v>
      </c>
      <c r="AD32" s="9" t="n">
        <f aca="false">AC32+Monthly!AD32</f>
        <v>5098.83483965439</v>
      </c>
      <c r="AE32" s="9" t="n">
        <f aca="false">AD32+Monthly!AE32</f>
        <v>5796.87108965439</v>
      </c>
      <c r="AF32" s="9" t="n">
        <f aca="false">AE32+Monthly!AF32</f>
        <v>5926.48091532793</v>
      </c>
      <c r="AG32" s="9" t="n">
        <f aca="false">AF32+Monthly!AG32</f>
        <v>6036.79755217945</v>
      </c>
      <c r="AH32" s="9" t="n">
        <f aca="false">AG32+Monthly!AH32</f>
        <v>6269.63675072225</v>
      </c>
      <c r="AI32" s="9" t="n">
        <f aca="false">AH32+Monthly!AI32</f>
        <v>6798.45751821661</v>
      </c>
      <c r="AJ32" s="9" t="n">
        <f aca="false">AI32+Monthly!AJ32</f>
        <v>8081.05086422421</v>
      </c>
      <c r="AK32" s="9" t="n">
        <f aca="false">AJ32+Monthly!AK32</f>
        <v>9685.05398173021</v>
      </c>
    </row>
    <row r="33" customFormat="false" ht="13.8" hidden="false" customHeight="false" outlineLevel="0" collapsed="false">
      <c r="A33" s="11" t="s">
        <v>75</v>
      </c>
      <c r="B33" s="6" t="n">
        <f aca="false">Monthly!B33</f>
        <v>0</v>
      </c>
      <c r="C33" s="6" t="n">
        <f aca="false">B33+Monthly!C33</f>
        <v>0</v>
      </c>
      <c r="D33" s="6" t="n">
        <f aca="false">C33+Monthly!D33</f>
        <v>0</v>
      </c>
      <c r="E33" s="6" t="n">
        <f aca="false">D33+Monthly!E33</f>
        <v>0</v>
      </c>
      <c r="F33" s="6" t="n">
        <f aca="false">E33+Monthly!F33</f>
        <v>0</v>
      </c>
      <c r="G33" s="6" t="n">
        <f aca="false">F33+Monthly!G33</f>
        <v>0</v>
      </c>
      <c r="H33" s="6" t="n">
        <f aca="false">G33+Monthly!H33</f>
        <v>0</v>
      </c>
      <c r="I33" s="6" t="n">
        <f aca="false">H33+Monthly!I33</f>
        <v>0</v>
      </c>
      <c r="J33" s="6" t="n">
        <f aca="false">I33+Monthly!J33</f>
        <v>0</v>
      </c>
      <c r="K33" s="6" t="n">
        <f aca="false">J33+Monthly!K33</f>
        <v>0</v>
      </c>
      <c r="L33" s="6" t="n">
        <f aca="false">K33+Monthly!L33</f>
        <v>0</v>
      </c>
      <c r="M33" s="6" t="n">
        <f aca="false">L33+Monthly!M33</f>
        <v>0</v>
      </c>
      <c r="N33" s="8" t="n">
        <f aca="false">Monthly!N33</f>
        <v>0</v>
      </c>
      <c r="O33" s="8" t="n">
        <f aca="false">N33+Monthly!O33</f>
        <v>0</v>
      </c>
      <c r="P33" s="8" t="n">
        <f aca="false">O33+Monthly!P33</f>
        <v>0</v>
      </c>
      <c r="Q33" s="8" t="n">
        <f aca="false">P33+Monthly!Q33</f>
        <v>0</v>
      </c>
      <c r="R33" s="8" t="n">
        <f aca="false">Q33+Monthly!R33</f>
        <v>0</v>
      </c>
      <c r="S33" s="8" t="n">
        <f aca="false">R33+Monthly!S33</f>
        <v>0</v>
      </c>
      <c r="T33" s="8" t="n">
        <f aca="false">S33+Monthly!T33</f>
        <v>0</v>
      </c>
      <c r="U33" s="8" t="n">
        <f aca="false">T33+Monthly!U33</f>
        <v>0</v>
      </c>
      <c r="V33" s="8" t="n">
        <f aca="false">U33+Monthly!V33</f>
        <v>0</v>
      </c>
      <c r="W33" s="8" t="n">
        <f aca="false">V33+Monthly!W33</f>
        <v>0</v>
      </c>
      <c r="X33" s="8" t="n">
        <f aca="false">W33+Monthly!X33</f>
        <v>0</v>
      </c>
      <c r="Y33" s="8" t="n">
        <f aca="false">X33+Monthly!Y33</f>
        <v>0</v>
      </c>
      <c r="Z33" s="9" t="n">
        <f aca="false">Monthly!Z33</f>
        <v>0</v>
      </c>
      <c r="AA33" s="9" t="n">
        <f aca="false">Z33+Monthly!AA33</f>
        <v>0</v>
      </c>
      <c r="AB33" s="9" t="n">
        <f aca="false">AA33+Monthly!AB33</f>
        <v>0</v>
      </c>
      <c r="AC33" s="9" t="n">
        <f aca="false">AB33+Monthly!AC33</f>
        <v>0</v>
      </c>
      <c r="AD33" s="9" t="n">
        <f aca="false">AC33+Monthly!AD33</f>
        <v>0</v>
      </c>
      <c r="AE33" s="9" t="n">
        <f aca="false">AD33+Monthly!AE33</f>
        <v>0</v>
      </c>
      <c r="AF33" s="9" t="n">
        <f aca="false">AE33+Monthly!AF33</f>
        <v>0</v>
      </c>
      <c r="AG33" s="9" t="n">
        <f aca="false">AF33+Monthly!AG33</f>
        <v>0</v>
      </c>
      <c r="AH33" s="9" t="n">
        <f aca="false">AG33+Monthly!AH33</f>
        <v>0</v>
      </c>
      <c r="AI33" s="9" t="n">
        <f aca="false">AH33+Monthly!AI33</f>
        <v>0</v>
      </c>
      <c r="AJ33" s="9" t="n">
        <f aca="false">AI33+Monthly!AJ33</f>
        <v>0</v>
      </c>
      <c r="AK33" s="9" t="n">
        <f aca="false">AJ33+Monthly!AK33</f>
        <v>0</v>
      </c>
    </row>
    <row r="34" customFormat="false" ht="13.8" hidden="false" customHeight="false" outlineLevel="0" collapsed="false">
      <c r="A34" s="11" t="s">
        <v>76</v>
      </c>
      <c r="B34" s="6" t="n">
        <f aca="false">Monthly!B34</f>
        <v>13916.75</v>
      </c>
      <c r="C34" s="6" t="n">
        <f aca="false">B34+Monthly!C34</f>
        <v>27833.5</v>
      </c>
      <c r="D34" s="6" t="n">
        <f aca="false">C34+Monthly!D34</f>
        <v>41750.25</v>
      </c>
      <c r="E34" s="6" t="n">
        <f aca="false">D34+Monthly!E34</f>
        <v>55667</v>
      </c>
      <c r="F34" s="6" t="n">
        <f aca="false">E34+Monthly!F34</f>
        <v>69583.75</v>
      </c>
      <c r="G34" s="6" t="n">
        <f aca="false">F34+Monthly!G34</f>
        <v>83500.5</v>
      </c>
      <c r="H34" s="6" t="n">
        <f aca="false">G34+Monthly!H34</f>
        <v>97417.25</v>
      </c>
      <c r="I34" s="6" t="n">
        <f aca="false">H34+Monthly!I34</f>
        <v>111334</v>
      </c>
      <c r="J34" s="6" t="n">
        <f aca="false">I34+Monthly!J34</f>
        <v>125250.75</v>
      </c>
      <c r="K34" s="6" t="n">
        <f aca="false">J34+Monthly!K34</f>
        <v>139167.5</v>
      </c>
      <c r="L34" s="6" t="n">
        <f aca="false">K34+Monthly!L34</f>
        <v>153084.25</v>
      </c>
      <c r="M34" s="6" t="n">
        <f aca="false">L34+Monthly!M34</f>
        <v>167001</v>
      </c>
      <c r="N34" s="8" t="n">
        <f aca="false">Monthly!N34</f>
        <v>13916.75</v>
      </c>
      <c r="O34" s="8" t="n">
        <f aca="false">N34+Monthly!O34</f>
        <v>27833.5</v>
      </c>
      <c r="P34" s="8" t="n">
        <f aca="false">O34+Monthly!P34</f>
        <v>41750.25</v>
      </c>
      <c r="Q34" s="8" t="n">
        <f aca="false">P34+Monthly!Q34</f>
        <v>55667</v>
      </c>
      <c r="R34" s="8" t="n">
        <f aca="false">Q34+Monthly!R34</f>
        <v>69583.75</v>
      </c>
      <c r="S34" s="8" t="n">
        <f aca="false">R34+Monthly!S34</f>
        <v>83500.5</v>
      </c>
      <c r="T34" s="8" t="n">
        <f aca="false">S34+Monthly!T34</f>
        <v>97417.25</v>
      </c>
      <c r="U34" s="8" t="n">
        <f aca="false">T34+Monthly!U34</f>
        <v>135328.51</v>
      </c>
      <c r="V34" s="8" t="n">
        <f aca="false">U34+Monthly!V34</f>
        <v>189771.22</v>
      </c>
      <c r="W34" s="8" t="n">
        <f aca="false">V34+Monthly!W34</f>
        <v>229157.76</v>
      </c>
      <c r="X34" s="8" t="n">
        <f aca="false">W34+Monthly!X34</f>
        <v>260120.69</v>
      </c>
      <c r="Y34" s="8" t="n">
        <f aca="false">X34+Monthly!Y34</f>
        <v>283508.4</v>
      </c>
      <c r="Z34" s="9" t="n">
        <f aca="false">Monthly!Z34</f>
        <v>16300.9</v>
      </c>
      <c r="AA34" s="9" t="n">
        <f aca="false">Z34+Monthly!AA34</f>
        <v>27434.3</v>
      </c>
      <c r="AB34" s="9" t="n">
        <f aca="false">AA34+Monthly!AB34</f>
        <v>43087.7</v>
      </c>
      <c r="AC34" s="9" t="n">
        <f aca="false">AB34+Monthly!AC34</f>
        <v>55691.1</v>
      </c>
      <c r="AD34" s="9" t="n">
        <f aca="false">AC34+Monthly!AD34</f>
        <v>82632.53</v>
      </c>
      <c r="AE34" s="9" t="n">
        <f aca="false">AD34+Monthly!AE34</f>
        <v>107027.06</v>
      </c>
      <c r="AF34" s="9" t="n">
        <f aca="false">AE34+Monthly!AF34</f>
        <v>118710.46</v>
      </c>
      <c r="AG34" s="9" t="n">
        <f aca="false">AF34+Monthly!AG34</f>
        <v>131043.86</v>
      </c>
      <c r="AH34" s="9" t="n">
        <f aca="false">AG34+Monthly!AH34</f>
        <v>147022.45</v>
      </c>
      <c r="AI34" s="9" t="n">
        <f aca="false">AH34+Monthly!AI34</f>
        <v>163755.85</v>
      </c>
      <c r="AJ34" s="9" t="n">
        <f aca="false">AI34+Monthly!AJ34</f>
        <v>182239.25</v>
      </c>
      <c r="AK34" s="9" t="n">
        <f aca="false">AJ34+Monthly!AK34</f>
        <v>199172.65</v>
      </c>
    </row>
    <row r="35" customFormat="false" ht="13.8" hidden="false" customHeight="false" outlineLevel="0" collapsed="false">
      <c r="B35" s="6" t="n">
        <f aca="false">Monthly!B35</f>
        <v>0</v>
      </c>
      <c r="C35" s="6" t="n">
        <f aca="false">B35+Monthly!C35</f>
        <v>0</v>
      </c>
      <c r="D35" s="6" t="n">
        <f aca="false">C35+Monthly!D35</f>
        <v>0</v>
      </c>
      <c r="E35" s="6" t="n">
        <f aca="false">D35+Monthly!E35</f>
        <v>0</v>
      </c>
      <c r="F35" s="6" t="n">
        <f aca="false">E35+Monthly!F35</f>
        <v>0</v>
      </c>
      <c r="G35" s="6" t="n">
        <f aca="false">F35+Monthly!G35</f>
        <v>0</v>
      </c>
      <c r="H35" s="6" t="n">
        <f aca="false">G35+Monthly!H35</f>
        <v>0</v>
      </c>
      <c r="I35" s="6" t="n">
        <f aca="false">H35+Monthly!I35</f>
        <v>0</v>
      </c>
      <c r="J35" s="6" t="n">
        <f aca="false">I35+Monthly!J35</f>
        <v>0</v>
      </c>
      <c r="K35" s="6" t="n">
        <f aca="false">J35+Monthly!K35</f>
        <v>0</v>
      </c>
      <c r="L35" s="6" t="n">
        <f aca="false">K35+Monthly!L35</f>
        <v>0</v>
      </c>
      <c r="M35" s="6" t="n">
        <f aca="false">L35+Monthly!M35</f>
        <v>0</v>
      </c>
      <c r="N35" s="8" t="n">
        <f aca="false">Monthly!N35</f>
        <v>0</v>
      </c>
      <c r="O35" s="8" t="n">
        <f aca="false">N35+Monthly!O35</f>
        <v>0</v>
      </c>
      <c r="P35" s="8" t="n">
        <f aca="false">O35+Monthly!P35</f>
        <v>0</v>
      </c>
      <c r="Q35" s="8" t="n">
        <f aca="false">P35+Monthly!Q35</f>
        <v>0</v>
      </c>
      <c r="R35" s="8" t="n">
        <f aca="false">Q35+Monthly!R35</f>
        <v>0</v>
      </c>
      <c r="S35" s="8" t="n">
        <f aca="false">R35+Monthly!S35</f>
        <v>0</v>
      </c>
      <c r="T35" s="8" t="n">
        <f aca="false">S35+Monthly!T35</f>
        <v>0</v>
      </c>
      <c r="U35" s="8" t="n">
        <f aca="false">T35+Monthly!U35</f>
        <v>0</v>
      </c>
      <c r="V35" s="8" t="n">
        <f aca="false">U35+Monthly!V35</f>
        <v>0</v>
      </c>
      <c r="W35" s="8" t="n">
        <f aca="false">V35+Monthly!W35</f>
        <v>0</v>
      </c>
      <c r="X35" s="8" t="n">
        <f aca="false">W35+Monthly!X35</f>
        <v>0</v>
      </c>
      <c r="Y35" s="8" t="n">
        <f aca="false">X35+Monthly!Y35</f>
        <v>0</v>
      </c>
      <c r="Z35" s="9" t="n">
        <f aca="false">Monthly!Z35</f>
        <v>0</v>
      </c>
      <c r="AA35" s="9" t="n">
        <f aca="false">Z35+Monthly!AA35</f>
        <v>0</v>
      </c>
      <c r="AB35" s="9" t="n">
        <f aca="false">AA35+Monthly!AB35</f>
        <v>0</v>
      </c>
      <c r="AC35" s="9" t="n">
        <f aca="false">AB35+Monthly!AC35</f>
        <v>0</v>
      </c>
      <c r="AD35" s="9" t="n">
        <f aca="false">AC35+Monthly!AD35</f>
        <v>0</v>
      </c>
      <c r="AE35" s="9" t="n">
        <f aca="false">AD35+Monthly!AE35</f>
        <v>0</v>
      </c>
      <c r="AF35" s="9" t="n">
        <f aca="false">AE35+Monthly!AF35</f>
        <v>0</v>
      </c>
      <c r="AG35" s="9" t="n">
        <f aca="false">AF35+Monthly!AG35</f>
        <v>0</v>
      </c>
      <c r="AH35" s="9" t="n">
        <f aca="false">AG35+Monthly!AH35</f>
        <v>0</v>
      </c>
      <c r="AI35" s="9" t="n">
        <f aca="false">AH35+Monthly!AI35</f>
        <v>0</v>
      </c>
      <c r="AJ35" s="9" t="n">
        <f aca="false">AI35+Monthly!AJ35</f>
        <v>0</v>
      </c>
      <c r="AK35" s="9" t="n">
        <f aca="false">AJ35+Monthly!AK35</f>
        <v>0</v>
      </c>
    </row>
    <row r="36" customFormat="false" ht="13.8" hidden="false" customHeight="false" outlineLevel="0" collapsed="false">
      <c r="A36" s="11" t="s">
        <v>77</v>
      </c>
      <c r="B36" s="6" t="n">
        <f aca="false">Monthly!B36</f>
        <v>0</v>
      </c>
      <c r="C36" s="6" t="n">
        <f aca="false">B36+Monthly!C36</f>
        <v>1362.62</v>
      </c>
      <c r="D36" s="6" t="n">
        <f aca="false">C36+Monthly!D36</f>
        <v>1362.62</v>
      </c>
      <c r="E36" s="6" t="n">
        <f aca="false">D36+Monthly!E36</f>
        <v>1362.62</v>
      </c>
      <c r="F36" s="6" t="n">
        <f aca="false">E36+Monthly!F36</f>
        <v>1362.62</v>
      </c>
      <c r="G36" s="6" t="n">
        <f aca="false">F36+Monthly!G36</f>
        <v>1362.62</v>
      </c>
      <c r="H36" s="6" t="n">
        <f aca="false">G36+Monthly!H36</f>
        <v>2645.57243243243</v>
      </c>
      <c r="I36" s="6" t="n">
        <f aca="false">H36+Monthly!I36</f>
        <v>2875.00126576577</v>
      </c>
      <c r="J36" s="6" t="n">
        <f aca="false">I36+Monthly!J36</f>
        <v>3259.42983719434</v>
      </c>
      <c r="K36" s="6" t="n">
        <f aca="false">J36+Monthly!K36</f>
        <v>13409.4594024117</v>
      </c>
      <c r="L36" s="6" t="n">
        <f aca="false">K36+Monthly!L36</f>
        <v>18488.6394024117</v>
      </c>
      <c r="M36" s="6" t="n">
        <f aca="false">L36+Monthly!M36</f>
        <v>21732.7328051895</v>
      </c>
      <c r="N36" s="8" t="n">
        <f aca="false">Monthly!N36</f>
        <v>3592.39406077348</v>
      </c>
      <c r="O36" s="8" t="n">
        <f aca="false">N36+Monthly!O36</f>
        <v>3664.62719608701</v>
      </c>
      <c r="P36" s="8" t="n">
        <f aca="false">O36+Monthly!P36</f>
        <v>3664.62719608701</v>
      </c>
      <c r="Q36" s="8" t="n">
        <f aca="false">P36+Monthly!Q36</f>
        <v>8144.77833702661</v>
      </c>
      <c r="R36" s="8" t="n">
        <f aca="false">Q36+Monthly!R36</f>
        <v>40161.4866890865</v>
      </c>
      <c r="S36" s="8" t="n">
        <f aca="false">R36+Monthly!S36</f>
        <v>59539.9264915557</v>
      </c>
      <c r="T36" s="8" t="n">
        <f aca="false">S36+Monthly!T36</f>
        <v>65963.8679549703</v>
      </c>
      <c r="U36" s="8" t="n">
        <f aca="false">T36+Monthly!U36</f>
        <v>69925.7792684031</v>
      </c>
      <c r="V36" s="8" t="n">
        <f aca="false">U36+Monthly!V36</f>
        <v>70925.4042684032</v>
      </c>
      <c r="W36" s="8" t="n">
        <f aca="false">V36+Monthly!W36</f>
        <v>77730.5248624626</v>
      </c>
      <c r="X36" s="8" t="n">
        <f aca="false">W36+Monthly!X36</f>
        <v>92937.1363936535</v>
      </c>
      <c r="Y36" s="8" t="n">
        <f aca="false">X36+Monthly!Y36</f>
        <v>108706.487246896</v>
      </c>
      <c r="Z36" s="9" t="n">
        <f aca="false">Monthly!Z36</f>
        <v>19501.6129367089</v>
      </c>
      <c r="AA36" s="9" t="n">
        <f aca="false">Z36+Monthly!AA36</f>
        <v>20380.6417938517</v>
      </c>
      <c r="AB36" s="9" t="n">
        <f aca="false">AA36+Monthly!AB36</f>
        <v>20451.8563701229</v>
      </c>
      <c r="AC36" s="9" t="n">
        <f aca="false">AB36+Monthly!AC36</f>
        <v>20810.623844243</v>
      </c>
      <c r="AD36" s="9" t="n">
        <f aca="false">AC36+Monthly!AD36</f>
        <v>36064.2878556228</v>
      </c>
      <c r="AE36" s="9" t="n">
        <f aca="false">AD36+Monthly!AE36</f>
        <v>52164.8124339361</v>
      </c>
      <c r="AF36" s="9" t="n">
        <f aca="false">AE36+Monthly!AF36</f>
        <v>55703.947552795</v>
      </c>
      <c r="AG36" s="9" t="n">
        <f aca="false">AF36+Monthly!AG36</f>
        <v>55911.8245295392</v>
      </c>
      <c r="AH36" s="9" t="n">
        <f aca="false">AG36+Monthly!AH36</f>
        <v>55937.1633273534</v>
      </c>
      <c r="AI36" s="9" t="n">
        <f aca="false">AH36+Monthly!AI36</f>
        <v>68487.3675711457</v>
      </c>
      <c r="AJ36" s="9" t="n">
        <f aca="false">AI36+Monthly!AJ36</f>
        <v>88748.8569722864</v>
      </c>
      <c r="AK36" s="9" t="n">
        <f aca="false">AJ36+Monthly!AK36</f>
        <v>104003.028123366</v>
      </c>
    </row>
    <row r="37" customFormat="false" ht="13.8" hidden="false" customHeight="false" outlineLevel="0" collapsed="false">
      <c r="A37" s="11" t="s">
        <v>78</v>
      </c>
      <c r="B37" s="6" t="n">
        <f aca="false">Monthly!B37</f>
        <v>0</v>
      </c>
      <c r="C37" s="6" t="n">
        <f aca="false">B37+Monthly!C37</f>
        <v>0</v>
      </c>
      <c r="D37" s="6" t="n">
        <f aca="false">C37+Monthly!D37</f>
        <v>0</v>
      </c>
      <c r="E37" s="6" t="n">
        <f aca="false">D37+Monthly!E37</f>
        <v>0</v>
      </c>
      <c r="F37" s="6" t="n">
        <f aca="false">E37+Monthly!F37</f>
        <v>0</v>
      </c>
      <c r="G37" s="6" t="n">
        <f aca="false">F37+Monthly!G37</f>
        <v>0</v>
      </c>
      <c r="H37" s="6" t="n">
        <f aca="false">G37+Monthly!H37</f>
        <v>0</v>
      </c>
      <c r="I37" s="6" t="n">
        <f aca="false">H37+Monthly!I37</f>
        <v>0</v>
      </c>
      <c r="J37" s="6" t="n">
        <f aca="false">I37+Monthly!J37</f>
        <v>0</v>
      </c>
      <c r="K37" s="6" t="n">
        <f aca="false">J37+Monthly!K37</f>
        <v>0</v>
      </c>
      <c r="L37" s="6" t="n">
        <f aca="false">K37+Monthly!L37</f>
        <v>0</v>
      </c>
      <c r="M37" s="6" t="n">
        <f aca="false">L37+Monthly!M37</f>
        <v>0</v>
      </c>
      <c r="N37" s="8" t="n">
        <f aca="false">Monthly!N37</f>
        <v>0</v>
      </c>
      <c r="O37" s="8" t="n">
        <f aca="false">N37+Monthly!O37</f>
        <v>0</v>
      </c>
      <c r="P37" s="8" t="n">
        <f aca="false">O37+Monthly!P37</f>
        <v>0</v>
      </c>
      <c r="Q37" s="8" t="n">
        <f aca="false">P37+Monthly!Q37</f>
        <v>0</v>
      </c>
      <c r="R37" s="8" t="n">
        <f aca="false">Q37+Monthly!R37</f>
        <v>0</v>
      </c>
      <c r="S37" s="8" t="n">
        <f aca="false">R37+Monthly!S37</f>
        <v>0</v>
      </c>
      <c r="T37" s="8" t="n">
        <f aca="false">S37+Monthly!T37</f>
        <v>0</v>
      </c>
      <c r="U37" s="8" t="n">
        <f aca="false">T37+Monthly!U37</f>
        <v>0</v>
      </c>
      <c r="V37" s="8" t="n">
        <f aca="false">U37+Monthly!V37</f>
        <v>0</v>
      </c>
      <c r="W37" s="8" t="n">
        <f aca="false">V37+Monthly!W37</f>
        <v>0</v>
      </c>
      <c r="X37" s="8" t="n">
        <f aca="false">W37+Monthly!X37</f>
        <v>0</v>
      </c>
      <c r="Y37" s="8" t="n">
        <f aca="false">X37+Monthly!Y37</f>
        <v>0</v>
      </c>
      <c r="Z37" s="9" t="n">
        <f aca="false">Monthly!Z37</f>
        <v>0</v>
      </c>
      <c r="AA37" s="9" t="n">
        <f aca="false">Z37+Monthly!AA37</f>
        <v>0</v>
      </c>
      <c r="AB37" s="9" t="n">
        <f aca="false">AA37+Monthly!AB37</f>
        <v>0</v>
      </c>
      <c r="AC37" s="9" t="n">
        <f aca="false">AB37+Monthly!AC37</f>
        <v>0</v>
      </c>
      <c r="AD37" s="9" t="n">
        <f aca="false">AC37+Monthly!AD37</f>
        <v>0</v>
      </c>
      <c r="AE37" s="9" t="n">
        <f aca="false">AD37+Monthly!AE37</f>
        <v>0</v>
      </c>
      <c r="AF37" s="9" t="n">
        <f aca="false">AE37+Monthly!AF37</f>
        <v>0</v>
      </c>
      <c r="AG37" s="9" t="n">
        <f aca="false">AF37+Monthly!AG37</f>
        <v>0</v>
      </c>
      <c r="AH37" s="9" t="n">
        <f aca="false">AG37+Monthly!AH37</f>
        <v>0</v>
      </c>
      <c r="AI37" s="9" t="n">
        <f aca="false">AH37+Monthly!AI37</f>
        <v>0</v>
      </c>
      <c r="AJ37" s="9" t="n">
        <f aca="false">AI37+Monthly!AJ37</f>
        <v>0</v>
      </c>
      <c r="AK37" s="9" t="n">
        <f aca="false">AJ37+Monthly!AK37</f>
        <v>0</v>
      </c>
    </row>
    <row r="38" customFormat="false" ht="13.8" hidden="false" customHeight="false" outlineLevel="0" collapsed="false">
      <c r="A38" s="11" t="s">
        <v>79</v>
      </c>
      <c r="B38" s="6" t="n">
        <f aca="false">Monthly!B38</f>
        <v>0</v>
      </c>
      <c r="C38" s="6" t="n">
        <f aca="false">B38+Monthly!C38</f>
        <v>0</v>
      </c>
      <c r="D38" s="6" t="n">
        <f aca="false">C38+Monthly!D38</f>
        <v>0</v>
      </c>
      <c r="E38" s="6" t="n">
        <f aca="false">D38+Monthly!E38</f>
        <v>0</v>
      </c>
      <c r="F38" s="6" t="n">
        <f aca="false">E38+Monthly!F38</f>
        <v>0</v>
      </c>
      <c r="G38" s="6" t="n">
        <f aca="false">F38+Monthly!G38</f>
        <v>0</v>
      </c>
      <c r="H38" s="6" t="n">
        <f aca="false">G38+Monthly!H38</f>
        <v>1325.24756756757</v>
      </c>
      <c r="I38" s="6" t="n">
        <f aca="false">H38+Monthly!I38</f>
        <v>2292.83873423423</v>
      </c>
      <c r="J38" s="6" t="n">
        <f aca="false">I38+Monthly!J38</f>
        <v>2446.61016280566</v>
      </c>
      <c r="K38" s="6" t="n">
        <f aca="false">J38+Monthly!K38</f>
        <v>2654.46059758827</v>
      </c>
      <c r="L38" s="6" t="n">
        <f aca="false">K38+Monthly!L38</f>
        <v>2654.46059758827</v>
      </c>
      <c r="M38" s="6" t="n">
        <f aca="false">L38+Monthly!M38</f>
        <v>2820.21719481049</v>
      </c>
      <c r="N38" s="8" t="n">
        <f aca="false">Monthly!N38</f>
        <v>70.8359392265193</v>
      </c>
      <c r="O38" s="8" t="n">
        <f aca="false">N38+Monthly!O38</f>
        <v>184.082803912988</v>
      </c>
      <c r="P38" s="8" t="n">
        <f aca="false">O38+Monthly!P38</f>
        <v>184.082803912988</v>
      </c>
      <c r="Q38" s="8" t="n">
        <f aca="false">P38+Monthly!Q38</f>
        <v>3911.42166297339</v>
      </c>
      <c r="R38" s="8" t="n">
        <f aca="false">Q38+Monthly!R38</f>
        <v>13901.8933109135</v>
      </c>
      <c r="S38" s="8" t="n">
        <f aca="false">R38+Monthly!S38</f>
        <v>26954.3135084443</v>
      </c>
      <c r="T38" s="8" t="n">
        <f aca="false">S38+Monthly!T38</f>
        <v>33699.4520450297</v>
      </c>
      <c r="U38" s="8" t="n">
        <f aca="false">T38+Monthly!U38</f>
        <v>45635.3367614476</v>
      </c>
      <c r="V38" s="8" t="n">
        <f aca="false">U38+Monthly!V38</f>
        <v>55271.7217614476</v>
      </c>
      <c r="W38" s="8" t="n">
        <f aca="false">V38+Monthly!W38</f>
        <v>57417.4805073222</v>
      </c>
      <c r="X38" s="8" t="n">
        <f aca="false">W38+Monthly!X38</f>
        <v>61487.3765375679</v>
      </c>
      <c r="Y38" s="8" t="n">
        <f aca="false">X38+Monthly!Y38</f>
        <v>65162.4371177727</v>
      </c>
      <c r="Z38" s="9" t="n">
        <f aca="false">Monthly!Z38</f>
        <v>12013.3139240506</v>
      </c>
      <c r="AA38" s="9" t="n">
        <f aca="false">Z38+Monthly!AA38</f>
        <v>13931.1950669078</v>
      </c>
      <c r="AB38" s="9" t="n">
        <f aca="false">AA38+Monthly!AB38</f>
        <v>14455.9340499586</v>
      </c>
      <c r="AC38" s="9" t="n">
        <f aca="false">AB38+Monthly!AC38</f>
        <v>15756.0221244928</v>
      </c>
      <c r="AD38" s="9" t="n">
        <f aca="false">AC38+Monthly!AD38</f>
        <v>31506.5481557872</v>
      </c>
      <c r="AE38" s="9" t="n">
        <f aca="false">AD38+Monthly!AE38</f>
        <v>51972.3558063896</v>
      </c>
      <c r="AF38" s="9" t="n">
        <f aca="false">AE38+Monthly!AF38</f>
        <v>58076.9775179586</v>
      </c>
      <c r="AG38" s="9" t="n">
        <f aca="false">AF38+Monthly!AG38</f>
        <v>59032.3717040051</v>
      </c>
      <c r="AH38" s="9" t="n">
        <f aca="false">AG38+Monthly!AH38</f>
        <v>59235.5043998157</v>
      </c>
      <c r="AI38" s="9" t="n">
        <f aca="false">AH38+Monthly!AI38</f>
        <v>66926.0430905606</v>
      </c>
      <c r="AJ38" s="9" t="n">
        <f aca="false">AI38+Monthly!AJ38</f>
        <v>71615.4947255416</v>
      </c>
      <c r="AK38" s="9" t="n">
        <f aca="false">AJ38+Monthly!AK38</f>
        <v>76149.8102051579</v>
      </c>
    </row>
    <row r="39" customFormat="false" ht="13.8" hidden="false" customHeight="false" outlineLevel="0" collapsed="false">
      <c r="A39" s="11" t="s">
        <v>80</v>
      </c>
      <c r="B39" s="6" t="n">
        <f aca="false">Monthly!B39</f>
        <v>0</v>
      </c>
      <c r="C39" s="6" t="n">
        <f aca="false">B39+Monthly!C39</f>
        <v>0</v>
      </c>
      <c r="D39" s="6" t="n">
        <f aca="false">C39+Monthly!D39</f>
        <v>0</v>
      </c>
      <c r="E39" s="6" t="n">
        <f aca="false">D39+Monthly!E39</f>
        <v>0</v>
      </c>
      <c r="F39" s="6" t="n">
        <f aca="false">E39+Monthly!F39</f>
        <v>0</v>
      </c>
      <c r="G39" s="6" t="n">
        <f aca="false">F39+Monthly!G39</f>
        <v>0</v>
      </c>
      <c r="H39" s="6" t="n">
        <f aca="false">G39+Monthly!H39</f>
        <v>0</v>
      </c>
      <c r="I39" s="6" t="n">
        <f aca="false">H39+Monthly!I39</f>
        <v>0</v>
      </c>
      <c r="J39" s="6" t="n">
        <f aca="false">I39+Monthly!J39</f>
        <v>0</v>
      </c>
      <c r="K39" s="6" t="n">
        <f aca="false">J39+Monthly!K39</f>
        <v>0</v>
      </c>
      <c r="L39" s="6" t="n">
        <f aca="false">K39+Monthly!L39</f>
        <v>0</v>
      </c>
      <c r="M39" s="6" t="n">
        <f aca="false">L39+Monthly!M39</f>
        <v>0</v>
      </c>
      <c r="N39" s="8" t="n">
        <f aca="false">Monthly!N39</f>
        <v>0</v>
      </c>
      <c r="O39" s="8" t="n">
        <f aca="false">N39+Monthly!O39</f>
        <v>0</v>
      </c>
      <c r="P39" s="8" t="n">
        <f aca="false">O39+Monthly!P39</f>
        <v>0</v>
      </c>
      <c r="Q39" s="8" t="n">
        <f aca="false">P39+Monthly!Q39</f>
        <v>0</v>
      </c>
      <c r="R39" s="8" t="n">
        <f aca="false">Q39+Monthly!R39</f>
        <v>0</v>
      </c>
      <c r="S39" s="8" t="n">
        <f aca="false">R39+Monthly!S39</f>
        <v>0</v>
      </c>
      <c r="T39" s="8" t="n">
        <f aca="false">S39+Monthly!T39</f>
        <v>0</v>
      </c>
      <c r="U39" s="8" t="n">
        <f aca="false">T39+Monthly!U39</f>
        <v>902.713970149254</v>
      </c>
      <c r="V39" s="8" t="n">
        <f aca="false">U39+Monthly!V39</f>
        <v>1942.32397014925</v>
      </c>
      <c r="W39" s="8" t="n">
        <f aca="false">V39+Monthly!W39</f>
        <v>2279.51463021526</v>
      </c>
      <c r="X39" s="8" t="n">
        <f aca="false">W39+Monthly!X39</f>
        <v>2575.50706877859</v>
      </c>
      <c r="Y39" s="8" t="n">
        <f aca="false">X39+Monthly!Y39</f>
        <v>2709.14563533149</v>
      </c>
      <c r="Z39" s="9" t="n">
        <f aca="false">Monthly!Z39</f>
        <v>120.133139240506</v>
      </c>
      <c r="AA39" s="9" t="n">
        <f aca="false">Z39+Monthly!AA39</f>
        <v>120.133139240506</v>
      </c>
      <c r="AB39" s="9" t="n">
        <f aca="false">AA39+Monthly!AB39</f>
        <v>187.599579918472</v>
      </c>
      <c r="AC39" s="9" t="n">
        <f aca="false">AB39+Monthly!AC39</f>
        <v>244.434031264228</v>
      </c>
      <c r="AD39" s="9" t="n">
        <f aca="false">AC39+Monthly!AD39</f>
        <v>4169.64398858998</v>
      </c>
      <c r="AE39" s="9" t="n">
        <f aca="false">AD39+Monthly!AE39</f>
        <v>5246.79175967431</v>
      </c>
      <c r="AF39" s="9" t="n">
        <f aca="false">AE39+Monthly!AF39</f>
        <v>5354.97492924642</v>
      </c>
      <c r="AG39" s="9" t="n">
        <f aca="false">AF39+Monthly!AG39</f>
        <v>5365.47376645572</v>
      </c>
      <c r="AH39" s="9" t="n">
        <f aca="false">AG39+Monthly!AH39</f>
        <v>5368.85227283095</v>
      </c>
      <c r="AI39" s="9" t="n">
        <f aca="false">AH39+Monthly!AI39</f>
        <v>6029.3893382937</v>
      </c>
      <c r="AJ39" s="9" t="n">
        <f aca="false">AI39+Monthly!AJ39</f>
        <v>7889.87830217203</v>
      </c>
      <c r="AK39" s="9" t="n">
        <f aca="false">AJ39+Monthly!AK39</f>
        <v>9960.46167147659</v>
      </c>
    </row>
    <row r="40" customFormat="false" ht="13.8" hidden="false" customHeight="false" outlineLevel="0" collapsed="false">
      <c r="A40" s="11" t="s">
        <v>81</v>
      </c>
      <c r="B40" s="6" t="n">
        <f aca="false">Monthly!B40</f>
        <v>0</v>
      </c>
      <c r="C40" s="6" t="n">
        <f aca="false">B40+Monthly!C40</f>
        <v>0</v>
      </c>
      <c r="D40" s="6" t="n">
        <f aca="false">C40+Monthly!D40</f>
        <v>0</v>
      </c>
      <c r="E40" s="6" t="n">
        <f aca="false">D40+Monthly!E40</f>
        <v>0</v>
      </c>
      <c r="F40" s="6" t="n">
        <f aca="false">E40+Monthly!F40</f>
        <v>0</v>
      </c>
      <c r="G40" s="6" t="n">
        <f aca="false">F40+Monthly!G40</f>
        <v>0</v>
      </c>
      <c r="H40" s="6" t="n">
        <f aca="false">G40+Monthly!H40</f>
        <v>0</v>
      </c>
      <c r="I40" s="6" t="n">
        <f aca="false">H40+Monthly!I40</f>
        <v>0</v>
      </c>
      <c r="J40" s="6" t="n">
        <f aca="false">I40+Monthly!J40</f>
        <v>0</v>
      </c>
      <c r="K40" s="6" t="n">
        <f aca="false">J40+Monthly!K40</f>
        <v>0</v>
      </c>
      <c r="L40" s="6" t="n">
        <f aca="false">K40+Monthly!L40</f>
        <v>0</v>
      </c>
      <c r="M40" s="6" t="n">
        <f aca="false">L40+Monthly!M40</f>
        <v>0</v>
      </c>
      <c r="N40" s="8" t="n">
        <f aca="false">Monthly!N40</f>
        <v>0</v>
      </c>
      <c r="O40" s="8" t="n">
        <f aca="false">N40+Monthly!O40</f>
        <v>0</v>
      </c>
      <c r="P40" s="8" t="n">
        <f aca="false">O40+Monthly!P40</f>
        <v>0</v>
      </c>
      <c r="Q40" s="8" t="n">
        <f aca="false">P40+Monthly!Q40</f>
        <v>0</v>
      </c>
      <c r="R40" s="8" t="n">
        <f aca="false">Q40+Monthly!R40</f>
        <v>0</v>
      </c>
      <c r="S40" s="8" t="n">
        <f aca="false">R40+Monthly!S40</f>
        <v>0</v>
      </c>
      <c r="T40" s="8" t="n">
        <f aca="false">S40+Monthly!T40</f>
        <v>0</v>
      </c>
      <c r="U40" s="8" t="n">
        <f aca="false">T40+Monthly!U40</f>
        <v>0</v>
      </c>
      <c r="V40" s="8" t="n">
        <f aca="false">U40+Monthly!V40</f>
        <v>0</v>
      </c>
      <c r="W40" s="8" t="n">
        <f aca="false">V40+Monthly!W40</f>
        <v>0</v>
      </c>
      <c r="X40" s="8" t="n">
        <f aca="false">W40+Monthly!X40</f>
        <v>0</v>
      </c>
      <c r="Y40" s="8" t="n">
        <f aca="false">X40+Monthly!Y40</f>
        <v>0</v>
      </c>
      <c r="Z40" s="9" t="n">
        <f aca="false">Monthly!Z40</f>
        <v>0</v>
      </c>
      <c r="AA40" s="9" t="n">
        <f aca="false">Z40+Monthly!AA40</f>
        <v>0</v>
      </c>
      <c r="AB40" s="9" t="n">
        <f aca="false">AA40+Monthly!AB40</f>
        <v>0</v>
      </c>
      <c r="AC40" s="9" t="n">
        <f aca="false">AB40+Monthly!AC40</f>
        <v>0</v>
      </c>
      <c r="AD40" s="9" t="n">
        <f aca="false">AC40+Monthly!AD40</f>
        <v>0</v>
      </c>
      <c r="AE40" s="9" t="n">
        <f aca="false">AD40+Monthly!AE40</f>
        <v>0</v>
      </c>
      <c r="AF40" s="9" t="n">
        <f aca="false">AE40+Monthly!AF40</f>
        <v>0</v>
      </c>
      <c r="AG40" s="9" t="n">
        <f aca="false">AF40+Monthly!AG40</f>
        <v>0</v>
      </c>
      <c r="AH40" s="9" t="n">
        <f aca="false">AG40+Monthly!AH40</f>
        <v>0</v>
      </c>
      <c r="AI40" s="9" t="n">
        <f aca="false">AH40+Monthly!AI40</f>
        <v>0</v>
      </c>
      <c r="AJ40" s="9" t="n">
        <f aca="false">AI40+Monthly!AJ40</f>
        <v>0</v>
      </c>
      <c r="AK40" s="9" t="n">
        <f aca="false">AJ40+Monthly!AK40</f>
        <v>0</v>
      </c>
    </row>
    <row r="41" customFormat="false" ht="13.8" hidden="false" customHeight="false" outlineLevel="0" collapsed="false">
      <c r="A41" s="11" t="s">
        <v>82</v>
      </c>
      <c r="B41" s="6" t="n">
        <f aca="false">Monthly!B41</f>
        <v>0</v>
      </c>
      <c r="C41" s="6" t="n">
        <f aca="false">B41+Monthly!C41</f>
        <v>1362.62</v>
      </c>
      <c r="D41" s="6" t="n">
        <f aca="false">C41+Monthly!D41</f>
        <v>1362.62</v>
      </c>
      <c r="E41" s="6" t="n">
        <f aca="false">D41+Monthly!E41</f>
        <v>1362.62</v>
      </c>
      <c r="F41" s="6" t="n">
        <f aca="false">E41+Monthly!F41</f>
        <v>1362.62</v>
      </c>
      <c r="G41" s="6" t="n">
        <f aca="false">F41+Monthly!G41</f>
        <v>1362.62</v>
      </c>
      <c r="H41" s="6" t="n">
        <f aca="false">G41+Monthly!H41</f>
        <v>3970.82</v>
      </c>
      <c r="I41" s="6" t="n">
        <f aca="false">H41+Monthly!I41</f>
        <v>5167.84</v>
      </c>
      <c r="J41" s="6" t="n">
        <f aca="false">I41+Monthly!J41</f>
        <v>5706.04</v>
      </c>
      <c r="K41" s="6" t="n">
        <f aca="false">J41+Monthly!K41</f>
        <v>16063.92</v>
      </c>
      <c r="L41" s="6" t="n">
        <f aca="false">K41+Monthly!L41</f>
        <v>21143.1</v>
      </c>
      <c r="M41" s="6" t="n">
        <f aca="false">L41+Monthly!M41</f>
        <v>24552.95</v>
      </c>
      <c r="N41" s="8" t="n">
        <f aca="false">Monthly!N41</f>
        <v>3663.23</v>
      </c>
      <c r="O41" s="8" t="n">
        <f aca="false">N41+Monthly!O41</f>
        <v>3848.71</v>
      </c>
      <c r="P41" s="8" t="n">
        <f aca="false">O41+Monthly!P41</f>
        <v>3848.71</v>
      </c>
      <c r="Q41" s="8" t="n">
        <f aca="false">P41+Monthly!Q41</f>
        <v>12056.2</v>
      </c>
      <c r="R41" s="8" t="n">
        <f aca="false">Q41+Monthly!R41</f>
        <v>54063.38</v>
      </c>
      <c r="S41" s="8" t="n">
        <f aca="false">R41+Monthly!S41</f>
        <v>86494.24</v>
      </c>
      <c r="T41" s="8" t="n">
        <f aca="false">S41+Monthly!T41</f>
        <v>99663.32</v>
      </c>
      <c r="U41" s="8" t="n">
        <f aca="false">T41+Monthly!U41</f>
        <v>116463.83</v>
      </c>
      <c r="V41" s="8" t="n">
        <f aca="false">U41+Monthly!V41</f>
        <v>128139.45</v>
      </c>
      <c r="W41" s="8" t="n">
        <f aca="false">V41+Monthly!W41</f>
        <v>137427.52</v>
      </c>
      <c r="X41" s="8" t="n">
        <f aca="false">W41+Monthly!X41</f>
        <v>157000.02</v>
      </c>
      <c r="Y41" s="8" t="n">
        <f aca="false">X41+Monthly!Y41</f>
        <v>176578.07</v>
      </c>
      <c r="Z41" s="9" t="n">
        <f aca="false">Monthly!Z41</f>
        <v>31635.06</v>
      </c>
      <c r="AA41" s="9" t="n">
        <f aca="false">Z41+Monthly!AA41</f>
        <v>34431.97</v>
      </c>
      <c r="AB41" s="9" t="n">
        <f aca="false">AA41+Monthly!AB41</f>
        <v>35095.39</v>
      </c>
      <c r="AC41" s="9" t="n">
        <f aca="false">AB41+Monthly!AC41</f>
        <v>36811.08</v>
      </c>
      <c r="AD41" s="9" t="n">
        <f aca="false">AC41+Monthly!AD41</f>
        <v>71740.48</v>
      </c>
      <c r="AE41" s="9" t="n">
        <f aca="false">AD41+Monthly!AE41</f>
        <v>109383.96</v>
      </c>
      <c r="AF41" s="9" t="n">
        <f aca="false">AE41+Monthly!AF41</f>
        <v>119135.9</v>
      </c>
      <c r="AG41" s="9" t="n">
        <f aca="false">AF41+Monthly!AG41</f>
        <v>120309.67</v>
      </c>
      <c r="AH41" s="9" t="n">
        <f aca="false">AG41+Monthly!AH41</f>
        <v>120541.52</v>
      </c>
      <c r="AI41" s="9" t="n">
        <f aca="false">AH41+Monthly!AI41</f>
        <v>141442.8</v>
      </c>
      <c r="AJ41" s="9" t="n">
        <f aca="false">AI41+Monthly!AJ41</f>
        <v>168254.23</v>
      </c>
      <c r="AK41" s="9" t="n">
        <f aca="false">AJ41+Monthly!AK41</f>
        <v>190113.3</v>
      </c>
    </row>
    <row r="42" customFormat="false" ht="13.8" hidden="false" customHeight="false" outlineLevel="0" collapsed="false">
      <c r="B42" s="6" t="n">
        <f aca="false">Monthly!B42</f>
        <v>0</v>
      </c>
      <c r="C42" s="6" t="n">
        <f aca="false">B42+Monthly!C42</f>
        <v>0</v>
      </c>
      <c r="D42" s="6" t="n">
        <f aca="false">C42+Monthly!D42</f>
        <v>0</v>
      </c>
      <c r="E42" s="6" t="n">
        <f aca="false">D42+Monthly!E42</f>
        <v>0</v>
      </c>
      <c r="F42" s="6" t="n">
        <f aca="false">E42+Monthly!F42</f>
        <v>0</v>
      </c>
      <c r="G42" s="6" t="n">
        <f aca="false">F42+Monthly!G42</f>
        <v>0</v>
      </c>
      <c r="H42" s="6" t="n">
        <f aca="false">G42+Monthly!H42</f>
        <v>0</v>
      </c>
      <c r="I42" s="6" t="n">
        <f aca="false">H42+Monthly!I42</f>
        <v>0</v>
      </c>
      <c r="J42" s="6" t="n">
        <f aca="false">I42+Monthly!J42</f>
        <v>0</v>
      </c>
      <c r="K42" s="6" t="n">
        <f aca="false">J42+Monthly!K42</f>
        <v>0</v>
      </c>
      <c r="L42" s="6" t="n">
        <f aca="false">K42+Monthly!L42</f>
        <v>0</v>
      </c>
      <c r="M42" s="6" t="n">
        <f aca="false">L42+Monthly!M42</f>
        <v>0</v>
      </c>
      <c r="N42" s="8" t="n">
        <f aca="false">Monthly!N42</f>
        <v>0</v>
      </c>
      <c r="O42" s="8" t="n">
        <f aca="false">N42+Monthly!O42</f>
        <v>0</v>
      </c>
      <c r="P42" s="8" t="n">
        <f aca="false">O42+Monthly!P42</f>
        <v>0</v>
      </c>
      <c r="Q42" s="8" t="n">
        <f aca="false">P42+Monthly!Q42</f>
        <v>0</v>
      </c>
      <c r="R42" s="8" t="n">
        <f aca="false">Q42+Monthly!R42</f>
        <v>0</v>
      </c>
      <c r="S42" s="8" t="n">
        <f aca="false">R42+Monthly!S42</f>
        <v>0</v>
      </c>
      <c r="T42" s="8" t="n">
        <f aca="false">S42+Monthly!T42</f>
        <v>0</v>
      </c>
      <c r="U42" s="8" t="n">
        <f aca="false">T42+Monthly!U42</f>
        <v>0</v>
      </c>
      <c r="V42" s="8" t="n">
        <f aca="false">U42+Monthly!V42</f>
        <v>0</v>
      </c>
      <c r="W42" s="8" t="n">
        <f aca="false">V42+Monthly!W42</f>
        <v>0</v>
      </c>
      <c r="X42" s="8" t="n">
        <f aca="false">W42+Monthly!X42</f>
        <v>0</v>
      </c>
      <c r="Y42" s="8" t="n">
        <f aca="false">X42+Monthly!Y42</f>
        <v>0</v>
      </c>
      <c r="Z42" s="9" t="n">
        <f aca="false">Monthly!Z42</f>
        <v>0</v>
      </c>
      <c r="AA42" s="9" t="n">
        <f aca="false">Z42+Monthly!AA42</f>
        <v>0</v>
      </c>
      <c r="AB42" s="9" t="n">
        <f aca="false">AA42+Monthly!AB42</f>
        <v>0</v>
      </c>
      <c r="AC42" s="9" t="n">
        <f aca="false">AB42+Monthly!AC42</f>
        <v>0</v>
      </c>
      <c r="AD42" s="9" t="n">
        <f aca="false">AC42+Monthly!AD42</f>
        <v>0</v>
      </c>
      <c r="AE42" s="9" t="n">
        <f aca="false">AD42+Monthly!AE42</f>
        <v>0</v>
      </c>
      <c r="AF42" s="9" t="n">
        <f aca="false">AE42+Monthly!AF42</f>
        <v>0</v>
      </c>
      <c r="AG42" s="9" t="n">
        <f aca="false">AF42+Monthly!AG42</f>
        <v>0</v>
      </c>
      <c r="AH42" s="9" t="n">
        <f aca="false">AG42+Monthly!AH42</f>
        <v>0</v>
      </c>
      <c r="AI42" s="9" t="n">
        <f aca="false">AH42+Monthly!AI42</f>
        <v>0</v>
      </c>
      <c r="AJ42" s="9" t="n">
        <f aca="false">AI42+Monthly!AJ42</f>
        <v>0</v>
      </c>
      <c r="AK42" s="9" t="n">
        <f aca="false">AJ42+Monthly!AK42</f>
        <v>0</v>
      </c>
    </row>
    <row r="43" customFormat="false" ht="13.8" hidden="false" customHeight="false" outlineLevel="0" collapsed="false">
      <c r="A43" s="11" t="s">
        <v>83</v>
      </c>
      <c r="B43" s="6" t="n">
        <f aca="false">Monthly!B43</f>
        <v>540121.67</v>
      </c>
      <c r="C43" s="6" t="n">
        <f aca="false">B43+Monthly!C43</f>
        <v>820395.44</v>
      </c>
      <c r="D43" s="6" t="n">
        <f aca="false">C43+Monthly!D43</f>
        <v>876328.591538018</v>
      </c>
      <c r="E43" s="6" t="n">
        <f aca="false">D43+Monthly!E43</f>
        <v>1025200.96268122</v>
      </c>
      <c r="F43" s="6" t="n">
        <f aca="false">E43+Monthly!F43</f>
        <v>1361141.64017124</v>
      </c>
      <c r="G43" s="6" t="n">
        <f aca="false">F43+Monthly!G43</f>
        <v>1618526.92440105</v>
      </c>
      <c r="H43" s="6" t="n">
        <f aca="false">G43+Monthly!H43</f>
        <v>1787411.54194584</v>
      </c>
      <c r="I43" s="6" t="n">
        <f aca="false">H43+Monthly!I43</f>
        <v>1922877.67514467</v>
      </c>
      <c r="J43" s="6" t="n">
        <f aca="false">I43+Monthly!J43</f>
        <v>2039044.77142911</v>
      </c>
      <c r="K43" s="6" t="n">
        <f aca="false">J43+Monthly!K43</f>
        <v>2805740.75893863</v>
      </c>
      <c r="L43" s="6" t="n">
        <f aca="false">K43+Monthly!L43</f>
        <v>3637670.95893863</v>
      </c>
      <c r="M43" s="6" t="n">
        <f aca="false">L43+Monthly!M43</f>
        <v>4547672.55978501</v>
      </c>
      <c r="N43" s="8" t="n">
        <f aca="false">Monthly!N43</f>
        <v>741659.300043877</v>
      </c>
      <c r="O43" s="8" t="n">
        <f aca="false">N43+Monthly!O43</f>
        <v>1116847.2691341</v>
      </c>
      <c r="P43" s="8" t="n">
        <f aca="false">O43+Monthly!P43</f>
        <v>1325754.95435279</v>
      </c>
      <c r="Q43" s="8" t="n">
        <f aca="false">P43+Monthly!Q43</f>
        <v>2035309.56922918</v>
      </c>
      <c r="R43" s="8" t="n">
        <f aca="false">Q43+Monthly!R43</f>
        <v>2849751.1272209</v>
      </c>
      <c r="S43" s="8" t="n">
        <f aca="false">R43+Monthly!S43</f>
        <v>3214898.77906082</v>
      </c>
      <c r="T43" s="8" t="n">
        <f aca="false">S43+Monthly!T43</f>
        <v>3555660.6862048</v>
      </c>
      <c r="U43" s="8" t="n">
        <f aca="false">T43+Monthly!U43</f>
        <v>3778438.40933911</v>
      </c>
      <c r="V43" s="8" t="n">
        <f aca="false">U43+Monthly!V43</f>
        <v>3925507.72485424</v>
      </c>
      <c r="W43" s="8" t="n">
        <f aca="false">V43+Monthly!W43</f>
        <v>4410276.7884327</v>
      </c>
      <c r="X43" s="8" t="n">
        <f aca="false">W43+Monthly!X43</f>
        <v>5187777.38005242</v>
      </c>
      <c r="Y43" s="8" t="n">
        <f aca="false">X43+Monthly!Y43</f>
        <v>6234824.20360296</v>
      </c>
      <c r="Z43" s="9" t="n">
        <f aca="false">Monthly!Z43</f>
        <v>996087.754144828</v>
      </c>
      <c r="AA43" s="9" t="n">
        <f aca="false">Z43+Monthly!AA43</f>
        <v>1591625.24539071</v>
      </c>
      <c r="AB43" s="9" t="n">
        <f aca="false">AA43+Monthly!AB43</f>
        <v>2032506.20499586</v>
      </c>
      <c r="AC43" s="9" t="n">
        <f aca="false">AB43+Monthly!AC43</f>
        <v>2490509.81790765</v>
      </c>
      <c r="AD43" s="9" t="n">
        <f aca="false">AC43+Monthly!AD43</f>
        <v>3081283.73694118</v>
      </c>
      <c r="AE43" s="9" t="n">
        <f aca="false">AD43+Monthly!AE43</f>
        <v>3727426.94110298</v>
      </c>
      <c r="AF43" s="9" t="n">
        <f aca="false">AE43+Monthly!AF43</f>
        <v>4075752.19989989</v>
      </c>
      <c r="AG43" s="9" t="n">
        <f aca="false">AF43+Monthly!AG43</f>
        <v>4471973.76089491</v>
      </c>
      <c r="AH43" s="9" t="n">
        <f aca="false">AG43+Monthly!AH43</f>
        <v>4770849.71157944</v>
      </c>
      <c r="AI43" s="9" t="n">
        <f aca="false">AH43+Monthly!AI43</f>
        <v>5726885.69350336</v>
      </c>
      <c r="AJ43" s="9" t="n">
        <f aca="false">AI43+Monthly!AJ43</f>
        <v>7247088.62464063</v>
      </c>
      <c r="AK43" s="9" t="n">
        <f aca="false">AJ43+Monthly!AK43</f>
        <v>7866997.87882056</v>
      </c>
    </row>
    <row r="44" customFormat="false" ht="13.8" hidden="false" customHeight="false" outlineLevel="0" collapsed="false">
      <c r="A44" s="11" t="s">
        <v>84</v>
      </c>
      <c r="B44" s="6" t="n">
        <f aca="false">Monthly!B44</f>
        <v>0</v>
      </c>
      <c r="C44" s="6" t="n">
        <f aca="false">B44+Monthly!C44</f>
        <v>0</v>
      </c>
      <c r="D44" s="6" t="n">
        <f aca="false">C44+Monthly!D44</f>
        <v>0</v>
      </c>
      <c r="E44" s="6" t="n">
        <f aca="false">D44+Monthly!E44</f>
        <v>0</v>
      </c>
      <c r="F44" s="6" t="n">
        <f aca="false">E44+Monthly!F44</f>
        <v>0</v>
      </c>
      <c r="G44" s="6" t="n">
        <f aca="false">F44+Monthly!G44</f>
        <v>0</v>
      </c>
      <c r="H44" s="6" t="n">
        <f aca="false">G44+Monthly!H44</f>
        <v>0</v>
      </c>
      <c r="I44" s="6" t="n">
        <f aca="false">H44+Monthly!I44</f>
        <v>0</v>
      </c>
      <c r="J44" s="6" t="n">
        <f aca="false">I44+Monthly!J44</f>
        <v>0</v>
      </c>
      <c r="K44" s="6" t="n">
        <f aca="false">J44+Monthly!K44</f>
        <v>0</v>
      </c>
      <c r="L44" s="6" t="n">
        <f aca="false">K44+Monthly!L44</f>
        <v>0</v>
      </c>
      <c r="M44" s="6" t="n">
        <f aca="false">L44+Monthly!M44</f>
        <v>0</v>
      </c>
      <c r="N44" s="8" t="n">
        <f aca="false">Monthly!N44</f>
        <v>0</v>
      </c>
      <c r="O44" s="8" t="n">
        <f aca="false">N44+Monthly!O44</f>
        <v>0</v>
      </c>
      <c r="P44" s="8" t="n">
        <f aca="false">O44+Monthly!P44</f>
        <v>0</v>
      </c>
      <c r="Q44" s="8" t="n">
        <f aca="false">P44+Monthly!Q44</f>
        <v>0</v>
      </c>
      <c r="R44" s="8" t="n">
        <f aca="false">Q44+Monthly!R44</f>
        <v>0</v>
      </c>
      <c r="S44" s="8" t="n">
        <f aca="false">R44+Monthly!S44</f>
        <v>0</v>
      </c>
      <c r="T44" s="8" t="n">
        <f aca="false">S44+Monthly!T44</f>
        <v>0</v>
      </c>
      <c r="U44" s="8" t="n">
        <f aca="false">T44+Monthly!U44</f>
        <v>0</v>
      </c>
      <c r="V44" s="8" t="n">
        <f aca="false">U44+Monthly!V44</f>
        <v>0</v>
      </c>
      <c r="W44" s="8" t="n">
        <f aca="false">V44+Monthly!W44</f>
        <v>0</v>
      </c>
      <c r="X44" s="8" t="n">
        <f aca="false">W44+Monthly!X44</f>
        <v>0</v>
      </c>
      <c r="Y44" s="8" t="n">
        <f aca="false">X44+Monthly!Y44</f>
        <v>0</v>
      </c>
      <c r="Z44" s="9" t="n">
        <f aca="false">Monthly!Z44</f>
        <v>0</v>
      </c>
      <c r="AA44" s="9" t="n">
        <f aca="false">Z44+Monthly!AA44</f>
        <v>0</v>
      </c>
      <c r="AB44" s="9" t="n">
        <f aca="false">AA44+Monthly!AB44</f>
        <v>0</v>
      </c>
      <c r="AC44" s="9" t="n">
        <f aca="false">AB44+Monthly!AC44</f>
        <v>0</v>
      </c>
      <c r="AD44" s="9" t="n">
        <f aca="false">AC44+Monthly!AD44</f>
        <v>0</v>
      </c>
      <c r="AE44" s="9" t="n">
        <f aca="false">AD44+Monthly!AE44</f>
        <v>0</v>
      </c>
      <c r="AF44" s="9" t="n">
        <f aca="false">AE44+Monthly!AF44</f>
        <v>0</v>
      </c>
      <c r="AG44" s="9" t="n">
        <f aca="false">AF44+Monthly!AG44</f>
        <v>0</v>
      </c>
      <c r="AH44" s="9" t="n">
        <f aca="false">AG44+Monthly!AH44</f>
        <v>0</v>
      </c>
      <c r="AI44" s="9" t="n">
        <f aca="false">AH44+Monthly!AI44</f>
        <v>0</v>
      </c>
      <c r="AJ44" s="9" t="n">
        <f aca="false">AI44+Monthly!AJ44</f>
        <v>0</v>
      </c>
      <c r="AK44" s="9" t="n">
        <f aca="false">AJ44+Monthly!AK44</f>
        <v>0</v>
      </c>
    </row>
    <row r="45" customFormat="false" ht="13.8" hidden="false" customHeight="false" outlineLevel="0" collapsed="false">
      <c r="A45" s="11" t="s">
        <v>85</v>
      </c>
      <c r="B45" s="6" t="n">
        <f aca="false">Monthly!B45</f>
        <v>0</v>
      </c>
      <c r="C45" s="6" t="n">
        <f aca="false">B45+Monthly!C45</f>
        <v>0</v>
      </c>
      <c r="D45" s="6" t="n">
        <f aca="false">C45+Monthly!D45</f>
        <v>81443.1584619825</v>
      </c>
      <c r="E45" s="6" t="n">
        <f aca="false">D45+Monthly!E45</f>
        <v>183611.98731878</v>
      </c>
      <c r="F45" s="6" t="n">
        <f aca="false">E45+Monthly!F45</f>
        <v>365527.649828756</v>
      </c>
      <c r="G45" s="6" t="n">
        <f aca="false">F45+Monthly!G45</f>
        <v>549949.205598948</v>
      </c>
      <c r="H45" s="6" t="n">
        <f aca="false">G45+Monthly!H45</f>
        <v>672722.688054157</v>
      </c>
      <c r="I45" s="6" t="n">
        <f aca="false">H45+Monthly!I45</f>
        <v>773889.994855332</v>
      </c>
      <c r="J45" s="6" t="n">
        <f aca="false">I45+Monthly!J45</f>
        <v>780688.468570889</v>
      </c>
      <c r="K45" s="6" t="n">
        <f aca="false">J45+Monthly!K45</f>
        <v>786587.991061374</v>
      </c>
      <c r="L45" s="6" t="n">
        <f aca="false">K45+Monthly!L45</f>
        <v>786587.991061374</v>
      </c>
      <c r="M45" s="6" t="n">
        <f aca="false">L45+Monthly!M45</f>
        <v>812443.160214994</v>
      </c>
      <c r="N45" s="8" t="n">
        <f aca="false">Monthly!N45</f>
        <v>7396.55995612318</v>
      </c>
      <c r="O45" s="8" t="n">
        <f aca="false">N45+Monthly!O45</f>
        <v>199732.950865897</v>
      </c>
      <c r="P45" s="8" t="n">
        <f aca="false">O45+Monthly!P45</f>
        <v>646969.515647206</v>
      </c>
      <c r="Q45" s="8" t="n">
        <f aca="false">P45+Monthly!Q45</f>
        <v>847528.880770818</v>
      </c>
      <c r="R45" s="8" t="n">
        <f aca="false">Q45+Monthly!R45</f>
        <v>1006587.2027791</v>
      </c>
      <c r="S45" s="8" t="n">
        <f aca="false">R45+Monthly!S45</f>
        <v>1176121.86093918</v>
      </c>
      <c r="T45" s="8" t="n">
        <f aca="false">S45+Monthly!T45</f>
        <v>1294116.2537952</v>
      </c>
      <c r="U45" s="8" t="n">
        <f aca="false">T45+Monthly!U45</f>
        <v>1563829.19866159</v>
      </c>
      <c r="V45" s="8" t="n">
        <f aca="false">U45+Monthly!V45</f>
        <v>1839050.45281869</v>
      </c>
      <c r="W45" s="8" t="n">
        <f aca="false">V45+Monthly!W45</f>
        <v>1921183.54048485</v>
      </c>
      <c r="X45" s="8" t="n">
        <f aca="false">W45+Monthly!X45</f>
        <v>2048275.78939508</v>
      </c>
      <c r="Y45" s="8" t="n">
        <f aca="false">X45+Monthly!Y45</f>
        <v>2177865.9851239</v>
      </c>
      <c r="Z45" s="9" t="n">
        <f aca="false">Monthly!Z45</f>
        <v>346879.334416556</v>
      </c>
      <c r="AA45" s="9" t="n">
        <f aca="false">Z45+Monthly!AA45</f>
        <v>883068.323170672</v>
      </c>
      <c r="AB45" s="9" t="n">
        <f aca="false">AA45+Monthly!AB45</f>
        <v>1359918.70444111</v>
      </c>
      <c r="AC45" s="9" t="n">
        <f aca="false">AB45+Monthly!AC45</f>
        <v>1896886.77092612</v>
      </c>
      <c r="AD45" s="9" t="n">
        <f aca="false">AC45+Monthly!AD45</f>
        <v>2278917.84823857</v>
      </c>
      <c r="AE45" s="9" t="n">
        <f aca="false">AD45+Monthly!AE45</f>
        <v>2843834.10130652</v>
      </c>
      <c r="AF45" s="9" t="n">
        <f aca="false">AE45+Monthly!AF45</f>
        <v>3264558.72090916</v>
      </c>
      <c r="AG45" s="9" t="n">
        <f aca="false">AF45+Monthly!AG45</f>
        <v>3841924.83458517</v>
      </c>
      <c r="AH45" s="9" t="n">
        <f aca="false">AG45+Monthly!AH45</f>
        <v>4396932.85227515</v>
      </c>
      <c r="AI45" s="9" t="n">
        <f aca="false">AH45+Monthly!AI45</f>
        <v>4770854.38993077</v>
      </c>
      <c r="AJ45" s="9" t="n">
        <f aca="false">AI45+Monthly!AJ45</f>
        <v>4985989.72919716</v>
      </c>
      <c r="AK45" s="9" t="n">
        <f aca="false">AJ45+Monthly!AK45</f>
        <v>5112676.20850405</v>
      </c>
    </row>
    <row r="46" customFormat="false" ht="13.8" hidden="false" customHeight="false" outlineLevel="0" collapsed="false">
      <c r="A46" s="11" t="s">
        <v>86</v>
      </c>
      <c r="B46" s="6" t="n">
        <f aca="false">Monthly!B46</f>
        <v>0</v>
      </c>
      <c r="C46" s="6" t="n">
        <f aca="false">B46+Monthly!C46</f>
        <v>0</v>
      </c>
      <c r="D46" s="6" t="n">
        <f aca="false">C46+Monthly!D46</f>
        <v>0</v>
      </c>
      <c r="E46" s="6" t="n">
        <f aca="false">D46+Monthly!E46</f>
        <v>0</v>
      </c>
      <c r="F46" s="6" t="n">
        <f aca="false">E46+Monthly!F46</f>
        <v>0</v>
      </c>
      <c r="G46" s="6" t="n">
        <f aca="false">F46+Monthly!G46</f>
        <v>0</v>
      </c>
      <c r="H46" s="6" t="n">
        <f aca="false">G46+Monthly!H46</f>
        <v>0</v>
      </c>
      <c r="I46" s="6" t="n">
        <f aca="false">H46+Monthly!I46</f>
        <v>0</v>
      </c>
      <c r="J46" s="6" t="n">
        <f aca="false">I46+Monthly!J46</f>
        <v>0</v>
      </c>
      <c r="K46" s="6" t="n">
        <f aca="false">J46+Monthly!K46</f>
        <v>0</v>
      </c>
      <c r="L46" s="6" t="n">
        <f aca="false">K46+Monthly!L46</f>
        <v>0</v>
      </c>
      <c r="M46" s="6" t="n">
        <f aca="false">L46+Monthly!M46</f>
        <v>0</v>
      </c>
      <c r="N46" s="8" t="n">
        <f aca="false">Monthly!N46</f>
        <v>0</v>
      </c>
      <c r="O46" s="8" t="n">
        <f aca="false">N46+Monthly!O46</f>
        <v>0</v>
      </c>
      <c r="P46" s="8" t="n">
        <f aca="false">O46+Monthly!P46</f>
        <v>0</v>
      </c>
      <c r="Q46" s="8" t="n">
        <f aca="false">P46+Monthly!Q46</f>
        <v>0</v>
      </c>
      <c r="R46" s="8" t="n">
        <f aca="false">Q46+Monthly!R46</f>
        <v>0</v>
      </c>
      <c r="S46" s="8" t="n">
        <f aca="false">R46+Monthly!S46</f>
        <v>0</v>
      </c>
      <c r="T46" s="8" t="n">
        <f aca="false">S46+Monthly!T46</f>
        <v>0</v>
      </c>
      <c r="U46" s="8" t="n">
        <f aca="false">T46+Monthly!U46</f>
        <v>16087.1119992943</v>
      </c>
      <c r="V46" s="8" t="n">
        <f aca="false">U46+Monthly!V46</f>
        <v>39503.4523270703</v>
      </c>
      <c r="W46" s="8" t="n">
        <f aca="false">V46+Monthly!W46</f>
        <v>49682.1810824531</v>
      </c>
      <c r="X46" s="8" t="n">
        <f aca="false">W46+Monthly!X46</f>
        <v>56971.670552498</v>
      </c>
      <c r="Y46" s="8" t="n">
        <f aca="false">X46+Monthly!Y46</f>
        <v>60688.0512731409</v>
      </c>
      <c r="Z46" s="9" t="n">
        <f aca="false">Monthly!Z46</f>
        <v>2735.64143861637</v>
      </c>
      <c r="AA46" s="9" t="n">
        <f aca="false">Z46+Monthly!AA46</f>
        <v>2735.64143861637</v>
      </c>
      <c r="AB46" s="9" t="n">
        <f aca="false">AA46+Monthly!AB46</f>
        <v>13516.170563027</v>
      </c>
      <c r="AC46" s="9" t="n">
        <f aca="false">AB46+Monthly!AC46</f>
        <v>18278.5511662271</v>
      </c>
      <c r="AD46" s="9" t="n">
        <f aca="false">AC46+Monthly!AD46</f>
        <v>36433.1048202458</v>
      </c>
      <c r="AE46" s="9" t="n">
        <f aca="false">AD46+Monthly!AE46</f>
        <v>47709.8975905038</v>
      </c>
      <c r="AF46" s="9" t="n">
        <f aca="false">AE46+Monthly!AF46</f>
        <v>53279.0791909442</v>
      </c>
      <c r="AG46" s="9" t="n">
        <f aca="false">AF46+Monthly!AG46</f>
        <v>58224.9245199214</v>
      </c>
      <c r="AH46" s="9" t="n">
        <f aca="false">AG46+Monthly!AH46</f>
        <v>65504.8161454122</v>
      </c>
      <c r="AI46" s="9" t="n">
        <f aca="false">AH46+Monthly!AI46</f>
        <v>77155.7165658715</v>
      </c>
      <c r="AJ46" s="9" t="n">
        <f aca="false">AI46+Monthly!AJ46</f>
        <v>97995.0161622079</v>
      </c>
      <c r="AK46" s="9" t="n">
        <f aca="false">AJ46+Monthly!AK46</f>
        <v>111994.032675395</v>
      </c>
    </row>
    <row r="47" customFormat="false" ht="13.8" hidden="false" customHeight="false" outlineLevel="0" collapsed="false">
      <c r="A47" s="11" t="s">
        <v>87</v>
      </c>
      <c r="B47" s="6" t="n">
        <f aca="false">Monthly!B47</f>
        <v>0</v>
      </c>
      <c r="C47" s="6" t="n">
        <f aca="false">B47+Monthly!C47</f>
        <v>0</v>
      </c>
      <c r="D47" s="6" t="n">
        <f aca="false">C47+Monthly!D47</f>
        <v>0</v>
      </c>
      <c r="E47" s="6" t="n">
        <f aca="false">D47+Monthly!E47</f>
        <v>0</v>
      </c>
      <c r="F47" s="6" t="n">
        <f aca="false">E47+Monthly!F47</f>
        <v>0</v>
      </c>
      <c r="G47" s="6" t="n">
        <f aca="false">F47+Monthly!G47</f>
        <v>0</v>
      </c>
      <c r="H47" s="6" t="n">
        <f aca="false">G47+Monthly!H47</f>
        <v>0</v>
      </c>
      <c r="I47" s="6" t="n">
        <f aca="false">H47+Monthly!I47</f>
        <v>0</v>
      </c>
      <c r="J47" s="6" t="n">
        <f aca="false">I47+Monthly!J47</f>
        <v>0</v>
      </c>
      <c r="K47" s="6" t="n">
        <f aca="false">J47+Monthly!K47</f>
        <v>0</v>
      </c>
      <c r="L47" s="6" t="n">
        <f aca="false">K47+Monthly!L47</f>
        <v>0</v>
      </c>
      <c r="M47" s="6" t="n">
        <f aca="false">L47+Monthly!M47</f>
        <v>0</v>
      </c>
      <c r="N47" s="8" t="n">
        <f aca="false">Monthly!N47</f>
        <v>0</v>
      </c>
      <c r="O47" s="8" t="n">
        <f aca="false">N47+Monthly!O47</f>
        <v>0</v>
      </c>
      <c r="P47" s="8" t="n">
        <f aca="false">O47+Monthly!P47</f>
        <v>0</v>
      </c>
      <c r="Q47" s="8" t="n">
        <f aca="false">P47+Monthly!Q47</f>
        <v>0</v>
      </c>
      <c r="R47" s="8" t="n">
        <f aca="false">Q47+Monthly!R47</f>
        <v>0</v>
      </c>
      <c r="S47" s="8" t="n">
        <f aca="false">R47+Monthly!S47</f>
        <v>0</v>
      </c>
      <c r="T47" s="8" t="n">
        <f aca="false">S47+Monthly!T47</f>
        <v>0</v>
      </c>
      <c r="U47" s="8" t="n">
        <f aca="false">T47+Monthly!U47</f>
        <v>0</v>
      </c>
      <c r="V47" s="8" t="n">
        <f aca="false">U47+Monthly!V47</f>
        <v>0</v>
      </c>
      <c r="W47" s="8" t="n">
        <f aca="false">V47+Monthly!W47</f>
        <v>0</v>
      </c>
      <c r="X47" s="8" t="n">
        <f aca="false">W47+Monthly!X47</f>
        <v>0</v>
      </c>
      <c r="Y47" s="8" t="n">
        <f aca="false">X47+Monthly!Y47</f>
        <v>0</v>
      </c>
      <c r="Z47" s="9" t="n">
        <f aca="false">Monthly!Z47</f>
        <v>0</v>
      </c>
      <c r="AA47" s="9" t="n">
        <f aca="false">Z47+Monthly!AA47</f>
        <v>0</v>
      </c>
      <c r="AB47" s="9" t="n">
        <f aca="false">AA47+Monthly!AB47</f>
        <v>0</v>
      </c>
      <c r="AC47" s="9" t="n">
        <f aca="false">AB47+Monthly!AC47</f>
        <v>0</v>
      </c>
      <c r="AD47" s="9" t="n">
        <f aca="false">AC47+Monthly!AD47</f>
        <v>0</v>
      </c>
      <c r="AE47" s="9" t="n">
        <f aca="false">AD47+Monthly!AE47</f>
        <v>0</v>
      </c>
      <c r="AF47" s="9" t="n">
        <f aca="false">AE47+Monthly!AF47</f>
        <v>0</v>
      </c>
      <c r="AG47" s="9" t="n">
        <f aca="false">AF47+Monthly!AG47</f>
        <v>0</v>
      </c>
      <c r="AH47" s="9" t="n">
        <f aca="false">AG47+Monthly!AH47</f>
        <v>0</v>
      </c>
      <c r="AI47" s="9" t="n">
        <f aca="false">AH47+Monthly!AI47</f>
        <v>0</v>
      </c>
      <c r="AJ47" s="9" t="n">
        <f aca="false">AI47+Monthly!AJ47</f>
        <v>0</v>
      </c>
      <c r="AK47" s="9" t="n">
        <f aca="false">AJ47+Monthly!AK47</f>
        <v>0</v>
      </c>
    </row>
    <row r="48" customFormat="false" ht="13.8" hidden="false" customHeight="false" outlineLevel="0" collapsed="false">
      <c r="A48" s="11" t="s">
        <v>88</v>
      </c>
      <c r="B48" s="6" t="n">
        <f aca="false">Monthly!B48</f>
        <v>540121.67</v>
      </c>
      <c r="C48" s="6" t="n">
        <f aca="false">B48+Monthly!C48</f>
        <v>820395.44</v>
      </c>
      <c r="D48" s="6" t="n">
        <f aca="false">C48+Monthly!D48</f>
        <v>957771.75</v>
      </c>
      <c r="E48" s="6" t="n">
        <f aca="false">D48+Monthly!E48</f>
        <v>1208812.95</v>
      </c>
      <c r="F48" s="6" t="n">
        <f aca="false">E48+Monthly!F48</f>
        <v>1726669.29</v>
      </c>
      <c r="G48" s="6" t="n">
        <f aca="false">F48+Monthly!G48</f>
        <v>2168476.13</v>
      </c>
      <c r="H48" s="6" t="n">
        <f aca="false">G48+Monthly!H48</f>
        <v>2460134.23</v>
      </c>
      <c r="I48" s="6" t="n">
        <f aca="false">H48+Monthly!I48</f>
        <v>2696767.67</v>
      </c>
      <c r="J48" s="6" t="n">
        <f aca="false">I48+Monthly!J48</f>
        <v>2819733.24</v>
      </c>
      <c r="K48" s="6" t="n">
        <f aca="false">J48+Monthly!K48</f>
        <v>3592328.75</v>
      </c>
      <c r="L48" s="6" t="n">
        <f aca="false">K48+Monthly!L48</f>
        <v>4424258.95</v>
      </c>
      <c r="M48" s="6" t="n">
        <f aca="false">L48+Monthly!M48</f>
        <v>5360115.72</v>
      </c>
      <c r="N48" s="8" t="n">
        <f aca="false">Monthly!N48</f>
        <v>749055.86</v>
      </c>
      <c r="O48" s="8" t="n">
        <f aca="false">N48+Monthly!O48</f>
        <v>1316580.22</v>
      </c>
      <c r="P48" s="8" t="n">
        <f aca="false">O48+Monthly!P48</f>
        <v>1972724.47</v>
      </c>
      <c r="Q48" s="8" t="n">
        <f aca="false">P48+Monthly!Q48</f>
        <v>2882838.45</v>
      </c>
      <c r="R48" s="8" t="n">
        <f aca="false">Q48+Monthly!R48</f>
        <v>3856338.33</v>
      </c>
      <c r="S48" s="8" t="n">
        <f aca="false">R48+Monthly!S48</f>
        <v>4391020.64</v>
      </c>
      <c r="T48" s="8" t="n">
        <f aca="false">S48+Monthly!T48</f>
        <v>4849776.94</v>
      </c>
      <c r="U48" s="8" t="n">
        <f aca="false">T48+Monthly!U48</f>
        <v>5358354.72</v>
      </c>
      <c r="V48" s="8" t="n">
        <f aca="false">U48+Monthly!V48</f>
        <v>5804061.63</v>
      </c>
      <c r="W48" s="8" t="n">
        <f aca="false">V48+Monthly!W48</f>
        <v>6381142.51</v>
      </c>
      <c r="X48" s="8" t="n">
        <f aca="false">W48+Monthly!X48</f>
        <v>7293024.84</v>
      </c>
      <c r="Y48" s="8" t="n">
        <f aca="false">X48+Monthly!Y48</f>
        <v>8473378.24</v>
      </c>
      <c r="Z48" s="9" t="n">
        <f aca="false">Monthly!Z48</f>
        <v>1345702.73</v>
      </c>
      <c r="AA48" s="9" t="n">
        <f aca="false">Z48+Monthly!AA48</f>
        <v>2477429.21</v>
      </c>
      <c r="AB48" s="9" t="n">
        <f aca="false">AA48+Monthly!AB48</f>
        <v>3405941.08</v>
      </c>
      <c r="AC48" s="9" t="n">
        <f aca="false">AB48+Monthly!AC48</f>
        <v>4405675.14</v>
      </c>
      <c r="AD48" s="9" t="n">
        <f aca="false">AC48+Monthly!AD48</f>
        <v>5396634.69</v>
      </c>
      <c r="AE48" s="9" t="n">
        <f aca="false">AD48+Monthly!AE48</f>
        <v>6618970.94</v>
      </c>
      <c r="AF48" s="9" t="n">
        <f aca="false">AE48+Monthly!AF48</f>
        <v>7393590</v>
      </c>
      <c r="AG48" s="9" t="n">
        <f aca="false">AF48+Monthly!AG48</f>
        <v>8372123.52</v>
      </c>
      <c r="AH48" s="9" t="n">
        <f aca="false">AG48+Monthly!AH48</f>
        <v>9233287.38</v>
      </c>
      <c r="AI48" s="9" t="n">
        <f aca="false">AH48+Monthly!AI48</f>
        <v>10574895.8</v>
      </c>
      <c r="AJ48" s="9" t="n">
        <f aca="false">AI48+Monthly!AJ48</f>
        <v>12331073.37</v>
      </c>
      <c r="AK48" s="9" t="n">
        <f aca="false">AJ48+Monthly!AK48</f>
        <v>13091668.12</v>
      </c>
    </row>
    <row r="49" customFormat="false" ht="13.8" hidden="false" customHeight="false" outlineLevel="0" collapsed="false">
      <c r="B49" s="6" t="n">
        <f aca="false">Monthly!B49</f>
        <v>0</v>
      </c>
      <c r="C49" s="6" t="n">
        <f aca="false">B49+Monthly!C49</f>
        <v>0</v>
      </c>
      <c r="D49" s="6" t="n">
        <f aca="false">C49+Monthly!D49</f>
        <v>0</v>
      </c>
      <c r="E49" s="6" t="n">
        <f aca="false">D49+Monthly!E49</f>
        <v>0</v>
      </c>
      <c r="F49" s="6" t="n">
        <f aca="false">E49+Monthly!F49</f>
        <v>0</v>
      </c>
      <c r="G49" s="6" t="n">
        <f aca="false">F49+Monthly!G49</f>
        <v>0</v>
      </c>
      <c r="H49" s="6" t="n">
        <f aca="false">G49+Monthly!H49</f>
        <v>0</v>
      </c>
      <c r="I49" s="6" t="n">
        <f aca="false">H49+Monthly!I49</f>
        <v>0</v>
      </c>
      <c r="J49" s="6" t="n">
        <f aca="false">I49+Monthly!J49</f>
        <v>0</v>
      </c>
      <c r="K49" s="6" t="n">
        <f aca="false">J49+Monthly!K49</f>
        <v>0</v>
      </c>
      <c r="L49" s="6" t="n">
        <f aca="false">K49+Monthly!L49</f>
        <v>0</v>
      </c>
      <c r="M49" s="6" t="n">
        <f aca="false">L49+Monthly!M49</f>
        <v>0</v>
      </c>
      <c r="N49" s="8" t="n">
        <f aca="false">Monthly!N49</f>
        <v>0</v>
      </c>
      <c r="O49" s="8" t="n">
        <f aca="false">N49+Monthly!O49</f>
        <v>0</v>
      </c>
      <c r="P49" s="8" t="n">
        <f aca="false">O49+Monthly!P49</f>
        <v>0</v>
      </c>
      <c r="Q49" s="8" t="n">
        <f aca="false">P49+Monthly!Q49</f>
        <v>0</v>
      </c>
      <c r="R49" s="8" t="n">
        <f aca="false">Q49+Monthly!R49</f>
        <v>0</v>
      </c>
      <c r="S49" s="8" t="n">
        <f aca="false">R49+Monthly!S49</f>
        <v>0</v>
      </c>
      <c r="T49" s="8" t="n">
        <f aca="false">S49+Monthly!T49</f>
        <v>0</v>
      </c>
      <c r="U49" s="8" t="n">
        <f aca="false">T49+Monthly!U49</f>
        <v>0</v>
      </c>
      <c r="V49" s="8" t="n">
        <f aca="false">U49+Monthly!V49</f>
        <v>0</v>
      </c>
      <c r="W49" s="8" t="n">
        <f aca="false">V49+Monthly!W49</f>
        <v>0</v>
      </c>
      <c r="X49" s="8" t="n">
        <f aca="false">W49+Monthly!X49</f>
        <v>0</v>
      </c>
      <c r="Y49" s="8" t="n">
        <f aca="false">X49+Monthly!Y49</f>
        <v>0</v>
      </c>
      <c r="Z49" s="9" t="n">
        <f aca="false">Monthly!Z49</f>
        <v>0</v>
      </c>
      <c r="AA49" s="9" t="n">
        <f aca="false">Z49+Monthly!AA49</f>
        <v>0</v>
      </c>
      <c r="AB49" s="9" t="n">
        <f aca="false">AA49+Monthly!AB49</f>
        <v>0</v>
      </c>
      <c r="AC49" s="9" t="n">
        <f aca="false">AB49+Monthly!AC49</f>
        <v>0</v>
      </c>
      <c r="AD49" s="9" t="n">
        <f aca="false">AC49+Monthly!AD49</f>
        <v>0</v>
      </c>
      <c r="AE49" s="9" t="n">
        <f aca="false">AD49+Monthly!AE49</f>
        <v>0</v>
      </c>
      <c r="AF49" s="9" t="n">
        <f aca="false">AE49+Monthly!AF49</f>
        <v>0</v>
      </c>
      <c r="AG49" s="9" t="n">
        <f aca="false">AF49+Monthly!AG49</f>
        <v>0</v>
      </c>
      <c r="AH49" s="9" t="n">
        <f aca="false">AG49+Monthly!AH49</f>
        <v>0</v>
      </c>
      <c r="AI49" s="9" t="n">
        <f aca="false">AH49+Monthly!AI49</f>
        <v>0</v>
      </c>
      <c r="AJ49" s="9" t="n">
        <f aca="false">AI49+Monthly!AJ49</f>
        <v>0</v>
      </c>
      <c r="AK49" s="9" t="n">
        <f aca="false">AJ49+Monthly!AK49</f>
        <v>0</v>
      </c>
    </row>
    <row r="50" customFormat="false" ht="13.8" hidden="false" customHeight="false" outlineLevel="0" collapsed="false">
      <c r="A50" s="11" t="s">
        <v>89</v>
      </c>
      <c r="B50" s="6" t="n">
        <f aca="false">Monthly!B50</f>
        <v>21444.27</v>
      </c>
      <c r="C50" s="6" t="n">
        <f aca="false">B50+Monthly!C50</f>
        <v>33055.29</v>
      </c>
      <c r="D50" s="6" t="n">
        <f aca="false">C50+Monthly!D50</f>
        <v>34941.2218460664</v>
      </c>
      <c r="E50" s="6" t="n">
        <f aca="false">D50+Monthly!E50</f>
        <v>40672.7688771772</v>
      </c>
      <c r="F50" s="6" t="n">
        <f aca="false">E50+Monthly!F50</f>
        <v>55488.1260284371</v>
      </c>
      <c r="G50" s="6" t="n">
        <f aca="false">F50+Monthly!G50</f>
        <v>65280.0513388128</v>
      </c>
      <c r="H50" s="6" t="n">
        <f aca="false">G50+Monthly!H50</f>
        <v>70014.9604128357</v>
      </c>
      <c r="I50" s="6" t="n">
        <f aca="false">H50+Monthly!I50</f>
        <v>74613.6318769626</v>
      </c>
      <c r="J50" s="6" t="n">
        <f aca="false">I50+Monthly!J50</f>
        <v>87648.7732952697</v>
      </c>
      <c r="K50" s="6" t="n">
        <f aca="false">J50+Monthly!K50</f>
        <v>99796.797467838</v>
      </c>
      <c r="L50" s="6" t="n">
        <f aca="false">K50+Monthly!L50</f>
        <v>121888.787467838</v>
      </c>
      <c r="M50" s="6" t="n">
        <f aca="false">L50+Monthly!M50</f>
        <v>151926.353421168</v>
      </c>
      <c r="N50" s="8" t="n">
        <f aca="false">Monthly!N50</f>
        <v>21055.9789559007</v>
      </c>
      <c r="O50" s="8" t="n">
        <f aca="false">N50+Monthly!O50</f>
        <v>36151.420551689</v>
      </c>
      <c r="P50" s="8" t="n">
        <f aca="false">O50+Monthly!P50</f>
        <v>41652.8265198031</v>
      </c>
      <c r="Q50" s="8" t="n">
        <f aca="false">P50+Monthly!Q50</f>
        <v>55706.4542924225</v>
      </c>
      <c r="R50" s="8" t="n">
        <f aca="false">Q50+Monthly!R50</f>
        <v>80373.2107838556</v>
      </c>
      <c r="S50" s="8" t="n">
        <f aca="false">R50+Monthly!S50</f>
        <v>90818.5479156714</v>
      </c>
      <c r="T50" s="8" t="n">
        <f aca="false">S50+Monthly!T50</f>
        <v>101217.106613061</v>
      </c>
      <c r="U50" s="8" t="n">
        <f aca="false">T50+Monthly!U50</f>
        <v>110158.66321588</v>
      </c>
      <c r="V50" s="8" t="n">
        <f aca="false">U50+Monthly!V50</f>
        <v>115511.391854155</v>
      </c>
      <c r="W50" s="8" t="n">
        <f aca="false">V50+Monthly!W50</f>
        <v>140938.459868359</v>
      </c>
      <c r="X50" s="8" t="n">
        <f aca="false">W50+Monthly!X50</f>
        <v>159748.046354683</v>
      </c>
      <c r="Y50" s="8" t="n">
        <f aca="false">X50+Monthly!Y50</f>
        <v>188256.245674054</v>
      </c>
      <c r="Z50" s="9" t="n">
        <f aca="false">Monthly!Z50</f>
        <v>19559.7573791628</v>
      </c>
      <c r="AA50" s="9" t="n">
        <f aca="false">Z50+Monthly!AA50</f>
        <v>32725.5218727633</v>
      </c>
      <c r="AB50" s="9" t="n">
        <f aca="false">AA50+Monthly!AB50</f>
        <v>46032.7203021982</v>
      </c>
      <c r="AC50" s="9" t="n">
        <f aca="false">AB50+Monthly!AC50</f>
        <v>61046.865569949</v>
      </c>
      <c r="AD50" s="9" t="n">
        <f aca="false">AC50+Monthly!AD50</f>
        <v>79474.8756852413</v>
      </c>
      <c r="AE50" s="9" t="n">
        <f aca="false">AD50+Monthly!AE50</f>
        <v>100942.543886805</v>
      </c>
      <c r="AF50" s="9" t="n">
        <f aca="false">AE50+Monthly!AF50</f>
        <v>102248.034473803</v>
      </c>
      <c r="AG50" s="9" t="n">
        <f aca="false">AF50+Monthly!AG50</f>
        <v>107737.853487842</v>
      </c>
      <c r="AH50" s="9" t="n">
        <f aca="false">AG50+Monthly!AH50</f>
        <v>109847.575202476</v>
      </c>
      <c r="AI50" s="9" t="n">
        <f aca="false">AH50+Monthly!AI50</f>
        <v>133543.636276899</v>
      </c>
      <c r="AJ50" s="9" t="n">
        <f aca="false">AI50+Monthly!AJ50</f>
        <v>145275.767429482</v>
      </c>
      <c r="AK50" s="9" t="n">
        <f aca="false">AJ50+Monthly!AK50</f>
        <v>169335.381039514</v>
      </c>
    </row>
    <row r="51" customFormat="false" ht="13.8" hidden="false" customHeight="false" outlineLevel="0" collapsed="false">
      <c r="A51" s="11" t="s">
        <v>90</v>
      </c>
      <c r="B51" s="6" t="n">
        <f aca="false">Monthly!B51</f>
        <v>0</v>
      </c>
      <c r="C51" s="6" t="n">
        <f aca="false">B51+Monthly!C51</f>
        <v>0</v>
      </c>
      <c r="D51" s="6" t="n">
        <f aca="false">C51+Monthly!D51</f>
        <v>0</v>
      </c>
      <c r="E51" s="6" t="n">
        <f aca="false">D51+Monthly!E51</f>
        <v>0</v>
      </c>
      <c r="F51" s="6" t="n">
        <f aca="false">E51+Monthly!F51</f>
        <v>0</v>
      </c>
      <c r="G51" s="6" t="n">
        <f aca="false">F51+Monthly!G51</f>
        <v>0</v>
      </c>
      <c r="H51" s="6" t="n">
        <f aca="false">G51+Monthly!H51</f>
        <v>0</v>
      </c>
      <c r="I51" s="6" t="n">
        <f aca="false">H51+Monthly!I51</f>
        <v>0</v>
      </c>
      <c r="J51" s="6" t="n">
        <f aca="false">I51+Monthly!J51</f>
        <v>0</v>
      </c>
      <c r="K51" s="6" t="n">
        <f aca="false">J51+Monthly!K51</f>
        <v>0</v>
      </c>
      <c r="L51" s="6" t="n">
        <f aca="false">K51+Monthly!L51</f>
        <v>0</v>
      </c>
      <c r="M51" s="6" t="n">
        <f aca="false">L51+Monthly!M51</f>
        <v>0</v>
      </c>
      <c r="N51" s="8" t="n">
        <f aca="false">Monthly!N51</f>
        <v>0</v>
      </c>
      <c r="O51" s="8" t="n">
        <f aca="false">N51+Monthly!O51</f>
        <v>0</v>
      </c>
      <c r="P51" s="8" t="n">
        <f aca="false">O51+Monthly!P51</f>
        <v>0</v>
      </c>
      <c r="Q51" s="8" t="n">
        <f aca="false">P51+Monthly!Q51</f>
        <v>0</v>
      </c>
      <c r="R51" s="8" t="n">
        <f aca="false">Q51+Monthly!R51</f>
        <v>0</v>
      </c>
      <c r="S51" s="8" t="n">
        <f aca="false">R51+Monthly!S51</f>
        <v>0</v>
      </c>
      <c r="T51" s="8" t="n">
        <f aca="false">S51+Monthly!T51</f>
        <v>0</v>
      </c>
      <c r="U51" s="8" t="n">
        <f aca="false">T51+Monthly!U51</f>
        <v>0</v>
      </c>
      <c r="V51" s="8" t="n">
        <f aca="false">U51+Monthly!V51</f>
        <v>0</v>
      </c>
      <c r="W51" s="8" t="n">
        <f aca="false">V51+Monthly!W51</f>
        <v>0</v>
      </c>
      <c r="X51" s="8" t="n">
        <f aca="false">W51+Monthly!X51</f>
        <v>0</v>
      </c>
      <c r="Y51" s="8" t="n">
        <f aca="false">X51+Monthly!Y51</f>
        <v>0</v>
      </c>
      <c r="Z51" s="9" t="n">
        <f aca="false">Monthly!Z51</f>
        <v>0</v>
      </c>
      <c r="AA51" s="9" t="n">
        <f aca="false">Z51+Monthly!AA51</f>
        <v>0</v>
      </c>
      <c r="AB51" s="9" t="n">
        <f aca="false">AA51+Monthly!AB51</f>
        <v>0</v>
      </c>
      <c r="AC51" s="9" t="n">
        <f aca="false">AB51+Monthly!AC51</f>
        <v>0</v>
      </c>
      <c r="AD51" s="9" t="n">
        <f aca="false">AC51+Monthly!AD51</f>
        <v>0</v>
      </c>
      <c r="AE51" s="9" t="n">
        <f aca="false">AD51+Monthly!AE51</f>
        <v>0</v>
      </c>
      <c r="AF51" s="9" t="n">
        <f aca="false">AE51+Monthly!AF51</f>
        <v>0</v>
      </c>
      <c r="AG51" s="9" t="n">
        <f aca="false">AF51+Monthly!AG51</f>
        <v>0</v>
      </c>
      <c r="AH51" s="9" t="n">
        <f aca="false">AG51+Monthly!AH51</f>
        <v>0</v>
      </c>
      <c r="AI51" s="9" t="n">
        <f aca="false">AH51+Monthly!AI51</f>
        <v>0</v>
      </c>
      <c r="AJ51" s="9" t="n">
        <f aca="false">AI51+Monthly!AJ51</f>
        <v>0</v>
      </c>
      <c r="AK51" s="9" t="n">
        <f aca="false">AJ51+Monthly!AK51</f>
        <v>0</v>
      </c>
    </row>
    <row r="52" customFormat="false" ht="13.8" hidden="false" customHeight="false" outlineLevel="0" collapsed="false">
      <c r="A52" s="11" t="s">
        <v>91</v>
      </c>
      <c r="B52" s="6" t="n">
        <f aca="false">Monthly!B52</f>
        <v>0</v>
      </c>
      <c r="C52" s="6" t="n">
        <f aca="false">B52+Monthly!C52</f>
        <v>0</v>
      </c>
      <c r="D52" s="6" t="n">
        <f aca="false">C52+Monthly!D52</f>
        <v>2746.06815393355</v>
      </c>
      <c r="E52" s="6" t="n">
        <f aca="false">D52+Monthly!E52</f>
        <v>6679.54112282281</v>
      </c>
      <c r="F52" s="6" t="n">
        <f aca="false">E52+Monthly!F52</f>
        <v>14702.2239715629</v>
      </c>
      <c r="G52" s="6" t="n">
        <f aca="false">F52+Monthly!G52</f>
        <v>21718.3286611872</v>
      </c>
      <c r="H52" s="6" t="n">
        <f aca="false">G52+Monthly!H52</f>
        <v>25160.4495871642</v>
      </c>
      <c r="I52" s="6" t="n">
        <f aca="false">H52+Monthly!I52</f>
        <v>28594.7781230374</v>
      </c>
      <c r="J52" s="6" t="n">
        <f aca="false">I52+Monthly!J52</f>
        <v>29357.6367047303</v>
      </c>
      <c r="K52" s="6" t="n">
        <f aca="false">J52+Monthly!K52</f>
        <v>29451.112532162</v>
      </c>
      <c r="L52" s="6" t="n">
        <f aca="false">K52+Monthly!L52</f>
        <v>29451.112532162</v>
      </c>
      <c r="M52" s="6" t="n">
        <f aca="false">L52+Monthly!M52</f>
        <v>30304.5465788318</v>
      </c>
      <c r="N52" s="8" t="n">
        <f aca="false">Monthly!N52</f>
        <v>209.991044099324</v>
      </c>
      <c r="O52" s="8" t="n">
        <f aca="false">N52+Monthly!O52</f>
        <v>7948.51944831099</v>
      </c>
      <c r="P52" s="8" t="n">
        <f aca="false">O52+Monthly!P52</f>
        <v>19726.1134801969</v>
      </c>
      <c r="Q52" s="8" t="n">
        <f aca="false">P52+Monthly!Q52</f>
        <v>23698.4457075775</v>
      </c>
      <c r="R52" s="8" t="n">
        <f aca="false">Q52+Monthly!R52</f>
        <v>28515.7992161444</v>
      </c>
      <c r="S52" s="8" t="n">
        <f aca="false">R52+Monthly!S52</f>
        <v>33365.4720843286</v>
      </c>
      <c r="T52" s="8" t="n">
        <f aca="false">S52+Monthly!T52</f>
        <v>36966.1433869393</v>
      </c>
      <c r="U52" s="8" t="n">
        <f aca="false">T52+Monthly!U52</f>
        <v>47791.5236319011</v>
      </c>
      <c r="V52" s="8" t="n">
        <f aca="false">U52+Monthly!V52</f>
        <v>57808.4648533163</v>
      </c>
      <c r="W52" s="8" t="n">
        <f aca="false">V52+Monthly!W52</f>
        <v>62116.5029754025</v>
      </c>
      <c r="X52" s="8" t="n">
        <f aca="false">W52+Monthly!X52</f>
        <v>65191.1664205304</v>
      </c>
      <c r="Y52" s="8" t="n">
        <f aca="false">X52+Monthly!Y52</f>
        <v>68719.5502965694</v>
      </c>
      <c r="Z52" s="9" t="n">
        <f aca="false">Monthly!Z52</f>
        <v>6811.52397748163</v>
      </c>
      <c r="AA52" s="9" t="n">
        <f aca="false">Z52+Monthly!AA52</f>
        <v>18665.2494838811</v>
      </c>
      <c r="AB52" s="9" t="n">
        <f aca="false">AA52+Monthly!AB52</f>
        <v>33058.120181678</v>
      </c>
      <c r="AC52" s="9" t="n">
        <f aca="false">AB52+Monthly!AC52</f>
        <v>50660.8558961269</v>
      </c>
      <c r="AD52" s="9" t="n">
        <f aca="false">AC52+Monthly!AD52</f>
        <v>62577.5508114796</v>
      </c>
      <c r="AE52" s="9" t="n">
        <f aca="false">AD52+Monthly!AE52</f>
        <v>81346.5088449633</v>
      </c>
      <c r="AF52" s="9" t="n">
        <f aca="false">AE52+Monthly!AF52</f>
        <v>82923.3454846793</v>
      </c>
      <c r="AG52" s="9" t="n">
        <f aca="false">AF52+Monthly!AG52</f>
        <v>90922.9996704851</v>
      </c>
      <c r="AH52" s="9" t="n">
        <f aca="false">AG52+Monthly!AH52</f>
        <v>94840.7202633748</v>
      </c>
      <c r="AI52" s="9" t="n">
        <f aca="false">AH52+Monthly!AI52</f>
        <v>104108.642978479</v>
      </c>
      <c r="AJ52" s="9" t="n">
        <f aca="false">AI52+Monthly!AJ52</f>
        <v>105768.945010617</v>
      </c>
      <c r="AK52" s="9" t="n">
        <f aca="false">AJ52+Monthly!AK52</f>
        <v>110685.838444917</v>
      </c>
    </row>
    <row r="53" customFormat="false" ht="13.8" hidden="false" customHeight="false" outlineLevel="0" collapsed="false">
      <c r="A53" s="11" t="s">
        <v>92</v>
      </c>
      <c r="B53" s="6" t="n">
        <f aca="false">Monthly!B53</f>
        <v>0</v>
      </c>
      <c r="C53" s="6" t="n">
        <f aca="false">B53+Monthly!C53</f>
        <v>0</v>
      </c>
      <c r="D53" s="6" t="n">
        <f aca="false">C53+Monthly!D53</f>
        <v>0</v>
      </c>
      <c r="E53" s="6" t="n">
        <f aca="false">D53+Monthly!E53</f>
        <v>0</v>
      </c>
      <c r="F53" s="6" t="n">
        <f aca="false">E53+Monthly!F53</f>
        <v>0</v>
      </c>
      <c r="G53" s="6" t="n">
        <f aca="false">F53+Monthly!G53</f>
        <v>0</v>
      </c>
      <c r="H53" s="6" t="n">
        <f aca="false">G53+Monthly!H53</f>
        <v>0</v>
      </c>
      <c r="I53" s="6" t="n">
        <f aca="false">H53+Monthly!I53</f>
        <v>0</v>
      </c>
      <c r="J53" s="6" t="n">
        <f aca="false">I53+Monthly!J53</f>
        <v>0</v>
      </c>
      <c r="K53" s="6" t="n">
        <f aca="false">J53+Monthly!K53</f>
        <v>0</v>
      </c>
      <c r="L53" s="6" t="n">
        <f aca="false">K53+Monthly!L53</f>
        <v>0</v>
      </c>
      <c r="M53" s="6" t="n">
        <f aca="false">L53+Monthly!M53</f>
        <v>0</v>
      </c>
      <c r="N53" s="8" t="n">
        <f aca="false">Monthly!N53</f>
        <v>0</v>
      </c>
      <c r="O53" s="8" t="n">
        <f aca="false">N53+Monthly!O53</f>
        <v>0</v>
      </c>
      <c r="P53" s="8" t="n">
        <f aca="false">O53+Monthly!P53</f>
        <v>0</v>
      </c>
      <c r="Q53" s="8" t="n">
        <f aca="false">P53+Monthly!Q53</f>
        <v>0</v>
      </c>
      <c r="R53" s="8" t="n">
        <f aca="false">Q53+Monthly!R53</f>
        <v>0</v>
      </c>
      <c r="S53" s="8" t="n">
        <f aca="false">R53+Monthly!S53</f>
        <v>0</v>
      </c>
      <c r="T53" s="8" t="n">
        <f aca="false">S53+Monthly!T53</f>
        <v>0</v>
      </c>
      <c r="U53" s="8" t="n">
        <f aca="false">T53+Monthly!U53</f>
        <v>645.683152219183</v>
      </c>
      <c r="V53" s="8" t="n">
        <f aca="false">U53+Monthly!V53</f>
        <v>1497.94329252834</v>
      </c>
      <c r="W53" s="8" t="n">
        <f aca="false">V53+Monthly!W53</f>
        <v>2031.83715623888</v>
      </c>
      <c r="X53" s="8" t="n">
        <f aca="false">W53+Monthly!X53</f>
        <v>2208.18722478651</v>
      </c>
      <c r="Y53" s="8" t="n">
        <f aca="false">X53+Monthly!Y53</f>
        <v>2309.3740293761</v>
      </c>
      <c r="Z53" s="9" t="n">
        <f aca="false">Monthly!Z53</f>
        <v>53.7186433555334</v>
      </c>
      <c r="AA53" s="9" t="n">
        <f aca="false">Z53+Monthly!AA53</f>
        <v>53.7186433555334</v>
      </c>
      <c r="AB53" s="9" t="n">
        <f aca="false">AA53+Monthly!AB53</f>
        <v>379.109516123811</v>
      </c>
      <c r="AC53" s="9" t="n">
        <f aca="false">AB53+Monthly!AC53</f>
        <v>535.228533924081</v>
      </c>
      <c r="AD53" s="9" t="n">
        <f aca="false">AC53+Monthly!AD53</f>
        <v>1101.52350327916</v>
      </c>
      <c r="AE53" s="9" t="n">
        <f aca="false">AD53+Monthly!AE53</f>
        <v>1476.1872682316</v>
      </c>
      <c r="AF53" s="9" t="n">
        <f aca="false">AE53+Monthly!AF53</f>
        <v>1497.06004151761</v>
      </c>
      <c r="AG53" s="9" t="n">
        <f aca="false">AF53+Monthly!AG53</f>
        <v>1565.58684167288</v>
      </c>
      <c r="AH53" s="9" t="n">
        <f aca="false">AG53+Monthly!AH53</f>
        <v>1616.97453414964</v>
      </c>
      <c r="AI53" s="9" t="n">
        <f aca="false">AH53+Monthly!AI53</f>
        <v>1905.75074462202</v>
      </c>
      <c r="AJ53" s="9" t="n">
        <f aca="false">AI53+Monthly!AJ53</f>
        <v>2066.57755990075</v>
      </c>
      <c r="AK53" s="9" t="n">
        <f aca="false">AJ53+Monthly!AK53</f>
        <v>2609.90051556996</v>
      </c>
    </row>
    <row r="54" customFormat="false" ht="13.8" hidden="false" customHeight="false" outlineLevel="0" collapsed="false">
      <c r="A54" s="11" t="s">
        <v>93</v>
      </c>
      <c r="B54" s="6" t="n">
        <f aca="false">Monthly!B54</f>
        <v>0</v>
      </c>
      <c r="C54" s="6" t="n">
        <f aca="false">B54+Monthly!C54</f>
        <v>0</v>
      </c>
      <c r="D54" s="6" t="n">
        <f aca="false">C54+Monthly!D54</f>
        <v>0</v>
      </c>
      <c r="E54" s="6" t="n">
        <f aca="false">D54+Monthly!E54</f>
        <v>0</v>
      </c>
      <c r="F54" s="6" t="n">
        <f aca="false">E54+Monthly!F54</f>
        <v>0</v>
      </c>
      <c r="G54" s="6" t="n">
        <f aca="false">F54+Monthly!G54</f>
        <v>0</v>
      </c>
      <c r="H54" s="6" t="n">
        <f aca="false">G54+Monthly!H54</f>
        <v>0</v>
      </c>
      <c r="I54" s="6" t="n">
        <f aca="false">H54+Monthly!I54</f>
        <v>0</v>
      </c>
      <c r="J54" s="6" t="n">
        <f aca="false">I54+Monthly!J54</f>
        <v>0</v>
      </c>
      <c r="K54" s="6" t="n">
        <f aca="false">J54+Monthly!K54</f>
        <v>0</v>
      </c>
      <c r="L54" s="6" t="n">
        <f aca="false">K54+Monthly!L54</f>
        <v>0</v>
      </c>
      <c r="M54" s="6" t="n">
        <f aca="false">L54+Monthly!M54</f>
        <v>0</v>
      </c>
      <c r="N54" s="8" t="n">
        <f aca="false">Monthly!N54</f>
        <v>0</v>
      </c>
      <c r="O54" s="8" t="n">
        <f aca="false">N54+Monthly!O54</f>
        <v>0</v>
      </c>
      <c r="P54" s="8" t="n">
        <f aca="false">O54+Monthly!P54</f>
        <v>0</v>
      </c>
      <c r="Q54" s="8" t="n">
        <f aca="false">P54+Monthly!Q54</f>
        <v>0</v>
      </c>
      <c r="R54" s="8" t="n">
        <f aca="false">Q54+Monthly!R54</f>
        <v>0</v>
      </c>
      <c r="S54" s="8" t="n">
        <f aca="false">R54+Monthly!S54</f>
        <v>0</v>
      </c>
      <c r="T54" s="8" t="n">
        <f aca="false">S54+Monthly!T54</f>
        <v>0</v>
      </c>
      <c r="U54" s="8" t="n">
        <f aca="false">T54+Monthly!U54</f>
        <v>0</v>
      </c>
      <c r="V54" s="8" t="n">
        <f aca="false">U54+Monthly!V54</f>
        <v>0</v>
      </c>
      <c r="W54" s="8" t="n">
        <f aca="false">V54+Monthly!W54</f>
        <v>0</v>
      </c>
      <c r="X54" s="8" t="n">
        <f aca="false">W54+Monthly!X54</f>
        <v>0</v>
      </c>
      <c r="Y54" s="8" t="n">
        <f aca="false">X54+Monthly!Y54</f>
        <v>0</v>
      </c>
      <c r="Z54" s="9" t="n">
        <f aca="false">Monthly!Z54</f>
        <v>0</v>
      </c>
      <c r="AA54" s="9" t="n">
        <f aca="false">Z54+Monthly!AA54</f>
        <v>0</v>
      </c>
      <c r="AB54" s="9" t="n">
        <f aca="false">AA54+Monthly!AB54</f>
        <v>0</v>
      </c>
      <c r="AC54" s="9" t="n">
        <f aca="false">AB54+Monthly!AC54</f>
        <v>0</v>
      </c>
      <c r="AD54" s="9" t="n">
        <f aca="false">AC54+Monthly!AD54</f>
        <v>0</v>
      </c>
      <c r="AE54" s="9" t="n">
        <f aca="false">AD54+Monthly!AE54</f>
        <v>0</v>
      </c>
      <c r="AF54" s="9" t="n">
        <f aca="false">AE54+Monthly!AF54</f>
        <v>0</v>
      </c>
      <c r="AG54" s="9" t="n">
        <f aca="false">AF54+Monthly!AG54</f>
        <v>0</v>
      </c>
      <c r="AH54" s="9" t="n">
        <f aca="false">AG54+Monthly!AH54</f>
        <v>0</v>
      </c>
      <c r="AI54" s="9" t="n">
        <f aca="false">AH54+Monthly!AI54</f>
        <v>0</v>
      </c>
      <c r="AJ54" s="9" t="n">
        <f aca="false">AI54+Monthly!AJ54</f>
        <v>0</v>
      </c>
      <c r="AK54" s="9" t="n">
        <f aca="false">AJ54+Monthly!AK54</f>
        <v>0</v>
      </c>
    </row>
    <row r="55" customFormat="false" ht="13.8" hidden="false" customHeight="false" outlineLevel="0" collapsed="false">
      <c r="A55" s="11" t="s">
        <v>94</v>
      </c>
      <c r="B55" s="6" t="n">
        <f aca="false">Monthly!B55</f>
        <v>21444.27</v>
      </c>
      <c r="C55" s="6" t="n">
        <f aca="false">B55+Monthly!C55</f>
        <v>33055.29</v>
      </c>
      <c r="D55" s="6" t="n">
        <f aca="false">C55+Monthly!D55</f>
        <v>37687.29</v>
      </c>
      <c r="E55" s="6" t="n">
        <f aca="false">D55+Monthly!E55</f>
        <v>47352.31</v>
      </c>
      <c r="F55" s="6" t="n">
        <f aca="false">E55+Monthly!F55</f>
        <v>70190.35</v>
      </c>
      <c r="G55" s="6" t="n">
        <f aca="false">F55+Monthly!G55</f>
        <v>86998.38</v>
      </c>
      <c r="H55" s="6" t="n">
        <f aca="false">G55+Monthly!H55</f>
        <v>95175.41</v>
      </c>
      <c r="I55" s="6" t="n">
        <f aca="false">H55+Monthly!I55</f>
        <v>103208.41</v>
      </c>
      <c r="J55" s="6" t="n">
        <f aca="false">I55+Monthly!J55</f>
        <v>117006.41</v>
      </c>
      <c r="K55" s="6" t="n">
        <f aca="false">J55+Monthly!K55</f>
        <v>129247.91</v>
      </c>
      <c r="L55" s="6" t="n">
        <f aca="false">K55+Monthly!L55</f>
        <v>151339.9</v>
      </c>
      <c r="M55" s="6" t="n">
        <f aca="false">L55+Monthly!M55</f>
        <v>182230.9</v>
      </c>
      <c r="N55" s="8" t="n">
        <f aca="false">Monthly!N55</f>
        <v>21265.97</v>
      </c>
      <c r="O55" s="8" t="n">
        <f aca="false">N55+Monthly!O55</f>
        <v>44099.94</v>
      </c>
      <c r="P55" s="8" t="n">
        <f aca="false">O55+Monthly!P55</f>
        <v>61378.94</v>
      </c>
      <c r="Q55" s="8" t="n">
        <f aca="false">P55+Monthly!Q55</f>
        <v>79404.9</v>
      </c>
      <c r="R55" s="8" t="n">
        <f aca="false">Q55+Monthly!R55</f>
        <v>108889.01</v>
      </c>
      <c r="S55" s="8" t="n">
        <f aca="false">R55+Monthly!S55</f>
        <v>124184.02</v>
      </c>
      <c r="T55" s="8" t="n">
        <f aca="false">S55+Monthly!T55</f>
        <v>138183.25</v>
      </c>
      <c r="U55" s="8" t="n">
        <f aca="false">T55+Monthly!U55</f>
        <v>158595.87</v>
      </c>
      <c r="V55" s="8" t="n">
        <f aca="false">U55+Monthly!V55</f>
        <v>174817.8</v>
      </c>
      <c r="W55" s="8" t="n">
        <f aca="false">V55+Monthly!W55</f>
        <v>205086.8</v>
      </c>
      <c r="X55" s="8" t="n">
        <f aca="false">W55+Monthly!X55</f>
        <v>227147.4</v>
      </c>
      <c r="Y55" s="8" t="n">
        <f aca="false">X55+Monthly!Y55</f>
        <v>259285.17</v>
      </c>
      <c r="Z55" s="9" t="n">
        <f aca="false">Monthly!Z55</f>
        <v>26425</v>
      </c>
      <c r="AA55" s="9" t="n">
        <f aca="false">Z55+Monthly!AA55</f>
        <v>51444.49</v>
      </c>
      <c r="AB55" s="9" t="n">
        <f aca="false">AA55+Monthly!AB55</f>
        <v>79469.95</v>
      </c>
      <c r="AC55" s="9" t="n">
        <f aca="false">AB55+Monthly!AC55</f>
        <v>112242.95</v>
      </c>
      <c r="AD55" s="9" t="n">
        <f aca="false">AC55+Monthly!AD55</f>
        <v>143153.95</v>
      </c>
      <c r="AE55" s="9" t="n">
        <f aca="false">AD55+Monthly!AE55</f>
        <v>183765.24</v>
      </c>
      <c r="AF55" s="9" t="n">
        <f aca="false">AE55+Monthly!AF55</f>
        <v>186668.44</v>
      </c>
      <c r="AG55" s="9" t="n">
        <f aca="false">AF55+Monthly!AG55</f>
        <v>200226.44</v>
      </c>
      <c r="AH55" s="9" t="n">
        <f aca="false">AG55+Monthly!AH55</f>
        <v>206305.27</v>
      </c>
      <c r="AI55" s="9" t="n">
        <f aca="false">AH55+Monthly!AI55</f>
        <v>239558.03</v>
      </c>
      <c r="AJ55" s="9" t="n">
        <f aca="false">AI55+Monthly!AJ55</f>
        <v>253111.29</v>
      </c>
      <c r="AK55" s="9" t="n">
        <f aca="false">AJ55+Monthly!AK55</f>
        <v>282631.12</v>
      </c>
    </row>
    <row r="56" customFormat="false" ht="13.8" hidden="false" customHeight="false" outlineLevel="0" collapsed="false">
      <c r="B56" s="6" t="n">
        <f aca="false">Monthly!B56</f>
        <v>0</v>
      </c>
      <c r="C56" s="6" t="n">
        <f aca="false">B56+Monthly!C56</f>
        <v>0</v>
      </c>
      <c r="D56" s="6" t="n">
        <f aca="false">C56+Monthly!D56</f>
        <v>0</v>
      </c>
      <c r="E56" s="6" t="n">
        <f aca="false">D56+Monthly!E56</f>
        <v>0</v>
      </c>
      <c r="F56" s="6" t="n">
        <f aca="false">E56+Monthly!F56</f>
        <v>0</v>
      </c>
      <c r="G56" s="6" t="n">
        <f aca="false">F56+Monthly!G56</f>
        <v>0</v>
      </c>
      <c r="H56" s="6" t="n">
        <f aca="false">G56+Monthly!H56</f>
        <v>0</v>
      </c>
      <c r="I56" s="6" t="n">
        <f aca="false">H56+Monthly!I56</f>
        <v>0</v>
      </c>
      <c r="J56" s="6" t="n">
        <f aca="false">I56+Monthly!J56</f>
        <v>0</v>
      </c>
      <c r="K56" s="6" t="n">
        <f aca="false">J56+Monthly!K56</f>
        <v>0</v>
      </c>
      <c r="L56" s="6" t="n">
        <f aca="false">K56+Monthly!L56</f>
        <v>0</v>
      </c>
      <c r="M56" s="6" t="n">
        <f aca="false">L56+Monthly!M56</f>
        <v>0</v>
      </c>
      <c r="N56" s="8" t="n">
        <f aca="false">Monthly!N56</f>
        <v>0</v>
      </c>
      <c r="O56" s="8" t="n">
        <f aca="false">N56+Monthly!O56</f>
        <v>0</v>
      </c>
      <c r="P56" s="8" t="n">
        <f aca="false">O56+Monthly!P56</f>
        <v>0</v>
      </c>
      <c r="Q56" s="8" t="n">
        <f aca="false">P56+Monthly!Q56</f>
        <v>0</v>
      </c>
      <c r="R56" s="8" t="n">
        <f aca="false">Q56+Monthly!R56</f>
        <v>0</v>
      </c>
      <c r="S56" s="8" t="n">
        <f aca="false">R56+Monthly!S56</f>
        <v>0</v>
      </c>
      <c r="T56" s="8" t="n">
        <f aca="false">S56+Monthly!T56</f>
        <v>0</v>
      </c>
      <c r="U56" s="8" t="n">
        <f aca="false">T56+Monthly!U56</f>
        <v>0</v>
      </c>
      <c r="V56" s="8" t="n">
        <f aca="false">U56+Monthly!V56</f>
        <v>0</v>
      </c>
      <c r="W56" s="8" t="n">
        <f aca="false">V56+Monthly!W56</f>
        <v>0</v>
      </c>
      <c r="X56" s="8" t="n">
        <f aca="false">W56+Monthly!X56</f>
        <v>0</v>
      </c>
      <c r="Y56" s="8" t="n">
        <f aca="false">X56+Monthly!Y56</f>
        <v>0</v>
      </c>
      <c r="Z56" s="9" t="n">
        <f aca="false">Monthly!Z56</f>
        <v>0</v>
      </c>
      <c r="AA56" s="9" t="n">
        <f aca="false">Z56+Monthly!AA56</f>
        <v>0</v>
      </c>
      <c r="AB56" s="9" t="n">
        <f aca="false">AA56+Monthly!AB56</f>
        <v>0</v>
      </c>
      <c r="AC56" s="9" t="n">
        <f aca="false">AB56+Monthly!AC56</f>
        <v>0</v>
      </c>
      <c r="AD56" s="9" t="n">
        <f aca="false">AC56+Monthly!AD56</f>
        <v>0</v>
      </c>
      <c r="AE56" s="9" t="n">
        <f aca="false">AD56+Monthly!AE56</f>
        <v>0</v>
      </c>
      <c r="AF56" s="9" t="n">
        <f aca="false">AE56+Monthly!AF56</f>
        <v>0</v>
      </c>
      <c r="AG56" s="9" t="n">
        <f aca="false">AF56+Monthly!AG56</f>
        <v>0</v>
      </c>
      <c r="AH56" s="9" t="n">
        <f aca="false">AG56+Monthly!AH56</f>
        <v>0</v>
      </c>
      <c r="AI56" s="9" t="n">
        <f aca="false">AH56+Monthly!AI56</f>
        <v>0</v>
      </c>
      <c r="AJ56" s="9" t="n">
        <f aca="false">AI56+Monthly!AJ56</f>
        <v>0</v>
      </c>
      <c r="AK56" s="9" t="n">
        <f aca="false">AJ56+Monthly!AK56</f>
        <v>0</v>
      </c>
    </row>
    <row r="57" customFormat="false" ht="13.8" hidden="false" customHeight="false" outlineLevel="0" collapsed="false">
      <c r="A57" s="11" t="s">
        <v>95</v>
      </c>
      <c r="B57" s="6" t="n">
        <f aca="false">Monthly!B57</f>
        <v>53025</v>
      </c>
      <c r="C57" s="6" t="n">
        <f aca="false">B57+Monthly!C57</f>
        <v>95225</v>
      </c>
      <c r="D57" s="6" t="n">
        <f aca="false">C57+Monthly!D57</f>
        <v>102981.261154483</v>
      </c>
      <c r="E57" s="6" t="n">
        <f aca="false">D57+Monthly!E57</f>
        <v>120847.164940122</v>
      </c>
      <c r="F57" s="6" t="n">
        <f aca="false">E57+Monthly!F57</f>
        <v>204164.752426704</v>
      </c>
      <c r="G57" s="6" t="n">
        <f aca="false">F57+Monthly!G57</f>
        <v>252692.604080288</v>
      </c>
      <c r="H57" s="6" t="n">
        <f aca="false">G57+Monthly!H57</f>
        <v>266440.98780207</v>
      </c>
      <c r="I57" s="6" t="n">
        <f aca="false">H57+Monthly!I57</f>
        <v>275369.543449627</v>
      </c>
      <c r="J57" s="6" t="n">
        <f aca="false">I57+Monthly!J57</f>
        <v>278058.194882915</v>
      </c>
      <c r="K57" s="6" t="n">
        <f aca="false">J57+Monthly!K57</f>
        <v>427645.718521205</v>
      </c>
      <c r="L57" s="6" t="n">
        <f aca="false">K57+Monthly!L57</f>
        <v>575787.358521206</v>
      </c>
      <c r="M57" s="6" t="n">
        <f aca="false">L57+Monthly!M57</f>
        <v>685241.52232201</v>
      </c>
      <c r="N57" s="8" t="n">
        <f aca="false">Monthly!N57</f>
        <v>23758.0611205055</v>
      </c>
      <c r="O57" s="8" t="n">
        <f aca="false">N57+Monthly!O57</f>
        <v>55521.0697830923</v>
      </c>
      <c r="P57" s="8" t="n">
        <f aca="false">O57+Monthly!P57</f>
        <v>97926.2151837636</v>
      </c>
      <c r="Q57" s="8" t="n">
        <f aca="false">P57+Monthly!Q57</f>
        <v>255227.098470852</v>
      </c>
      <c r="R57" s="8" t="n">
        <f aca="false">Q57+Monthly!R57</f>
        <v>418137.18205658</v>
      </c>
      <c r="S57" s="8" t="n">
        <f aca="false">R57+Monthly!S57</f>
        <v>441287.161801309</v>
      </c>
      <c r="T57" s="8" t="n">
        <f aca="false">S57+Monthly!T57</f>
        <v>456999.847103492</v>
      </c>
      <c r="U57" s="8" t="n">
        <f aca="false">T57+Monthly!U57</f>
        <v>456999.847103492</v>
      </c>
      <c r="V57" s="8" t="n">
        <f aca="false">U57+Monthly!V57</f>
        <v>456999.847103492</v>
      </c>
      <c r="W57" s="8" t="n">
        <f aca="false">V57+Monthly!W57</f>
        <v>638137.763599885</v>
      </c>
      <c r="X57" s="8" t="n">
        <f aca="false">W57+Monthly!X57</f>
        <v>847653.626356698</v>
      </c>
      <c r="Y57" s="8" t="n">
        <f aca="false">X57+Monthly!Y57</f>
        <v>985363.549430931</v>
      </c>
      <c r="Z57" s="9" t="n">
        <f aca="false">Monthly!Z57</f>
        <v>38842.4878975224</v>
      </c>
      <c r="AA57" s="9" t="n">
        <f aca="false">Z57+Monthly!AA57</f>
        <v>106761.515433761</v>
      </c>
      <c r="AB57" s="9" t="n">
        <f aca="false">AA57+Monthly!AB57</f>
        <v>163095.462666668</v>
      </c>
      <c r="AC57" s="9" t="n">
        <f aca="false">AB57+Monthly!AC57</f>
        <v>202598.392167441</v>
      </c>
      <c r="AD57" s="9" t="n">
        <f aca="false">AC57+Monthly!AD57</f>
        <v>374038.383357497</v>
      </c>
      <c r="AE57" s="9" t="n">
        <f aca="false">AD57+Monthly!AE57</f>
        <v>416635.301523168</v>
      </c>
      <c r="AF57" s="9" t="n">
        <f aca="false">AE57+Monthly!AF57</f>
        <v>441520.114139023</v>
      </c>
      <c r="AG57" s="9" t="n">
        <f aca="false">AF57+Monthly!AG57</f>
        <v>441520.114139023</v>
      </c>
      <c r="AH57" s="9" t="n">
        <f aca="false">AG57+Monthly!AH57</f>
        <v>441520.114139023</v>
      </c>
      <c r="AI57" s="9" t="n">
        <f aca="false">AH57+Monthly!AI57</f>
        <v>561255.885836368</v>
      </c>
      <c r="AJ57" s="9" t="n">
        <f aca="false">AI57+Monthly!AJ57</f>
        <v>1033621.53419233</v>
      </c>
      <c r="AK57" s="9" t="n">
        <f aca="false">AJ57+Monthly!AK57</f>
        <v>1469115.46947971</v>
      </c>
    </row>
    <row r="58" customFormat="false" ht="13.8" hidden="false" customHeight="false" outlineLevel="0" collapsed="false">
      <c r="A58" s="11" t="s">
        <v>96</v>
      </c>
      <c r="B58" s="6" t="n">
        <f aca="false">Monthly!B58</f>
        <v>0</v>
      </c>
      <c r="C58" s="6" t="n">
        <f aca="false">B58+Monthly!C58</f>
        <v>0</v>
      </c>
      <c r="D58" s="6" t="n">
        <f aca="false">C58+Monthly!D58</f>
        <v>0</v>
      </c>
      <c r="E58" s="6" t="n">
        <f aca="false">D58+Monthly!E58</f>
        <v>0</v>
      </c>
      <c r="F58" s="6" t="n">
        <f aca="false">E58+Monthly!F58</f>
        <v>0</v>
      </c>
      <c r="G58" s="6" t="n">
        <f aca="false">F58+Monthly!G58</f>
        <v>0</v>
      </c>
      <c r="H58" s="6" t="n">
        <f aca="false">G58+Monthly!H58</f>
        <v>0</v>
      </c>
      <c r="I58" s="6" t="n">
        <f aca="false">H58+Monthly!I58</f>
        <v>0</v>
      </c>
      <c r="J58" s="6" t="n">
        <f aca="false">I58+Monthly!J58</f>
        <v>0</v>
      </c>
      <c r="K58" s="6" t="n">
        <f aca="false">J58+Monthly!K58</f>
        <v>0</v>
      </c>
      <c r="L58" s="6" t="n">
        <f aca="false">K58+Monthly!L58</f>
        <v>0</v>
      </c>
      <c r="M58" s="6" t="n">
        <f aca="false">L58+Monthly!M58</f>
        <v>0</v>
      </c>
      <c r="N58" s="8" t="n">
        <f aca="false">Monthly!N58</f>
        <v>0</v>
      </c>
      <c r="O58" s="8" t="n">
        <f aca="false">N58+Monthly!O58</f>
        <v>0</v>
      </c>
      <c r="P58" s="8" t="n">
        <f aca="false">O58+Monthly!P58</f>
        <v>0</v>
      </c>
      <c r="Q58" s="8" t="n">
        <f aca="false">P58+Monthly!Q58</f>
        <v>0</v>
      </c>
      <c r="R58" s="8" t="n">
        <f aca="false">Q58+Monthly!R58</f>
        <v>0</v>
      </c>
      <c r="S58" s="8" t="n">
        <f aca="false">R58+Monthly!S58</f>
        <v>0</v>
      </c>
      <c r="T58" s="8" t="n">
        <f aca="false">S58+Monthly!T58</f>
        <v>0</v>
      </c>
      <c r="U58" s="8" t="n">
        <f aca="false">T58+Monthly!U58</f>
        <v>0</v>
      </c>
      <c r="V58" s="8" t="n">
        <f aca="false">U58+Monthly!V58</f>
        <v>0</v>
      </c>
      <c r="W58" s="8" t="n">
        <f aca="false">V58+Monthly!W58</f>
        <v>0</v>
      </c>
      <c r="X58" s="8" t="n">
        <f aca="false">W58+Monthly!X58</f>
        <v>0</v>
      </c>
      <c r="Y58" s="8" t="n">
        <f aca="false">X58+Monthly!Y58</f>
        <v>0</v>
      </c>
      <c r="Z58" s="9" t="n">
        <f aca="false">Monthly!Z58</f>
        <v>0</v>
      </c>
      <c r="AA58" s="9" t="n">
        <f aca="false">Z58+Monthly!AA58</f>
        <v>0</v>
      </c>
      <c r="AB58" s="9" t="n">
        <f aca="false">AA58+Monthly!AB58</f>
        <v>0</v>
      </c>
      <c r="AC58" s="9" t="n">
        <f aca="false">AB58+Monthly!AC58</f>
        <v>0</v>
      </c>
      <c r="AD58" s="9" t="n">
        <f aca="false">AC58+Monthly!AD58</f>
        <v>0</v>
      </c>
      <c r="AE58" s="9" t="n">
        <f aca="false">AD58+Monthly!AE58</f>
        <v>0</v>
      </c>
      <c r="AF58" s="9" t="n">
        <f aca="false">AE58+Monthly!AF58</f>
        <v>0</v>
      </c>
      <c r="AG58" s="9" t="n">
        <f aca="false">AF58+Monthly!AG58</f>
        <v>0</v>
      </c>
      <c r="AH58" s="9" t="n">
        <f aca="false">AG58+Monthly!AH58</f>
        <v>0</v>
      </c>
      <c r="AI58" s="9" t="n">
        <f aca="false">AH58+Monthly!AI58</f>
        <v>0</v>
      </c>
      <c r="AJ58" s="9" t="n">
        <f aca="false">AI58+Monthly!AJ58</f>
        <v>0</v>
      </c>
      <c r="AK58" s="9" t="n">
        <f aca="false">AJ58+Monthly!AK58</f>
        <v>0</v>
      </c>
    </row>
    <row r="59" customFormat="false" ht="13.8" hidden="false" customHeight="false" outlineLevel="0" collapsed="false">
      <c r="A59" s="11" t="s">
        <v>97</v>
      </c>
      <c r="B59" s="6" t="n">
        <f aca="false">Monthly!B59</f>
        <v>0</v>
      </c>
      <c r="C59" s="6" t="n">
        <f aca="false">B59+Monthly!C59</f>
        <v>0</v>
      </c>
      <c r="D59" s="6" t="n">
        <f aca="false">C59+Monthly!D59</f>
        <v>11293.7388455169</v>
      </c>
      <c r="E59" s="6" t="n">
        <f aca="false">D59+Monthly!E59</f>
        <v>23554.8350598782</v>
      </c>
      <c r="F59" s="6" t="n">
        <f aca="false">E59+Monthly!F59</f>
        <v>68672.2475732961</v>
      </c>
      <c r="G59" s="6" t="n">
        <f aca="false">F59+Monthly!G59</f>
        <v>103443.395919712</v>
      </c>
      <c r="H59" s="6" t="n">
        <f aca="false">G59+Monthly!H59</f>
        <v>113438.01219793</v>
      </c>
      <c r="I59" s="6" t="n">
        <f aca="false">H59+Monthly!I59</f>
        <v>120105.936550373</v>
      </c>
      <c r="J59" s="6" t="n">
        <f aca="false">I59+Monthly!J59</f>
        <v>120263.285117085</v>
      </c>
      <c r="K59" s="6" t="n">
        <f aca="false">J59+Monthly!K59</f>
        <v>121414.321478795</v>
      </c>
      <c r="L59" s="6" t="n">
        <f aca="false">K59+Monthly!L59</f>
        <v>121414.321478795</v>
      </c>
      <c r="M59" s="6" t="n">
        <f aca="false">L59+Monthly!M59</f>
        <v>124524.15767799</v>
      </c>
      <c r="N59" s="8" t="n">
        <f aca="false">Monthly!N59</f>
        <v>236.938879494482</v>
      </c>
      <c r="O59" s="8" t="n">
        <f aca="false">N59+Monthly!O59</f>
        <v>16519.9302169077</v>
      </c>
      <c r="P59" s="8" t="n">
        <f aca="false">O59+Monthly!P59</f>
        <v>107302.284816236</v>
      </c>
      <c r="Q59" s="8" t="n">
        <f aca="false">P59+Monthly!Q59</f>
        <v>151764.211529148</v>
      </c>
      <c r="R59" s="8" t="n">
        <f aca="false">Q59+Monthly!R59</f>
        <v>183580.12794342</v>
      </c>
      <c r="S59" s="8" t="n">
        <f aca="false">R59+Monthly!S59</f>
        <v>194328.448198691</v>
      </c>
      <c r="T59" s="8" t="n">
        <f aca="false">S59+Monthly!T59</f>
        <v>199769.222896508</v>
      </c>
      <c r="U59" s="8" t="n">
        <f aca="false">T59+Monthly!U59</f>
        <v>199769.222896508</v>
      </c>
      <c r="V59" s="8" t="n">
        <f aca="false">U59+Monthly!V59</f>
        <v>199769.222896508</v>
      </c>
      <c r="W59" s="8" t="n">
        <f aca="false">V59+Monthly!W59</f>
        <v>230458.921338571</v>
      </c>
      <c r="X59" s="8" t="n">
        <f aca="false">W59+Monthly!X59</f>
        <v>264706.923805886</v>
      </c>
      <c r="Y59" s="8" t="n">
        <f aca="false">X59+Monthly!Y59</f>
        <v>281750.9140875</v>
      </c>
      <c r="Z59" s="9" t="n">
        <f aca="false">Monthly!Z59</f>
        <v>13526.5756384519</v>
      </c>
      <c r="AA59" s="9" t="n">
        <f aca="false">Z59+Monthly!AA59</f>
        <v>74677.1081022136</v>
      </c>
      <c r="AB59" s="9" t="n">
        <f aca="false">AA59+Monthly!AB59</f>
        <v>135607.079404533</v>
      </c>
      <c r="AC59" s="9" t="n">
        <f aca="false">AB59+Monthly!AC59</f>
        <v>181920.713350928</v>
      </c>
      <c r="AD59" s="9" t="n">
        <f aca="false">AC59+Monthly!AD59</f>
        <v>292784.450592276</v>
      </c>
      <c r="AE59" s="9" t="n">
        <f aca="false">AD59+Monthly!AE59</f>
        <v>330026.491129728</v>
      </c>
      <c r="AF59" s="9" t="n">
        <f aca="false">AE59+Monthly!AF59</f>
        <v>360083.608887567</v>
      </c>
      <c r="AG59" s="9" t="n">
        <f aca="false">AF59+Monthly!AG59</f>
        <v>360083.608887567</v>
      </c>
      <c r="AH59" s="9" t="n">
        <f aca="false">AG59+Monthly!AH59</f>
        <v>360083.608887567</v>
      </c>
      <c r="AI59" s="9" t="n">
        <f aca="false">AH59+Monthly!AI59</f>
        <v>406914.256176966</v>
      </c>
      <c r="AJ59" s="9" t="n">
        <f aca="false">AI59+Monthly!AJ59</f>
        <v>473762.268330728</v>
      </c>
      <c r="AK59" s="9" t="n">
        <f aca="false">AJ59+Monthly!AK59</f>
        <v>562761.090414846</v>
      </c>
    </row>
    <row r="60" customFormat="false" ht="13.8" hidden="false" customHeight="false" outlineLevel="0" collapsed="false">
      <c r="A60" s="11" t="s">
        <v>98</v>
      </c>
      <c r="B60" s="6" t="n">
        <f aca="false">Monthly!B60</f>
        <v>0</v>
      </c>
      <c r="C60" s="6" t="n">
        <f aca="false">B60+Monthly!C60</f>
        <v>0</v>
      </c>
      <c r="D60" s="6" t="n">
        <f aca="false">C60+Monthly!D60</f>
        <v>0</v>
      </c>
      <c r="E60" s="6" t="n">
        <f aca="false">D60+Monthly!E60</f>
        <v>0</v>
      </c>
      <c r="F60" s="6" t="n">
        <f aca="false">E60+Monthly!F60</f>
        <v>0</v>
      </c>
      <c r="G60" s="6" t="n">
        <f aca="false">F60+Monthly!G60</f>
        <v>0</v>
      </c>
      <c r="H60" s="6" t="n">
        <f aca="false">G60+Monthly!H60</f>
        <v>0</v>
      </c>
      <c r="I60" s="6" t="n">
        <f aca="false">H60+Monthly!I60</f>
        <v>0</v>
      </c>
      <c r="J60" s="6" t="n">
        <f aca="false">I60+Monthly!J60</f>
        <v>0</v>
      </c>
      <c r="K60" s="6" t="n">
        <f aca="false">J60+Monthly!K60</f>
        <v>0</v>
      </c>
      <c r="L60" s="6" t="n">
        <f aca="false">K60+Monthly!L60</f>
        <v>0</v>
      </c>
      <c r="M60" s="6" t="n">
        <f aca="false">L60+Monthly!M60</f>
        <v>0</v>
      </c>
      <c r="N60" s="8" t="n">
        <f aca="false">Monthly!N60</f>
        <v>0</v>
      </c>
      <c r="O60" s="8" t="n">
        <f aca="false">N60+Monthly!O60</f>
        <v>0</v>
      </c>
      <c r="P60" s="8" t="n">
        <f aca="false">O60+Monthly!P60</f>
        <v>0</v>
      </c>
      <c r="Q60" s="8" t="n">
        <f aca="false">P60+Monthly!Q60</f>
        <v>0</v>
      </c>
      <c r="R60" s="8" t="n">
        <f aca="false">Q60+Monthly!R60</f>
        <v>0</v>
      </c>
      <c r="S60" s="8" t="n">
        <f aca="false">R60+Monthly!S60</f>
        <v>0</v>
      </c>
      <c r="T60" s="8" t="n">
        <f aca="false">S60+Monthly!T60</f>
        <v>0</v>
      </c>
      <c r="U60" s="8" t="n">
        <f aca="false">T60+Monthly!U60</f>
        <v>0</v>
      </c>
      <c r="V60" s="8" t="n">
        <f aca="false">U60+Monthly!V60</f>
        <v>0</v>
      </c>
      <c r="W60" s="8" t="n">
        <f aca="false">V60+Monthly!W60</f>
        <v>3803.36506154454</v>
      </c>
      <c r="X60" s="8" t="n">
        <f aca="false">W60+Monthly!X60</f>
        <v>5767.68983741577</v>
      </c>
      <c r="Y60" s="8" t="n">
        <f aca="false">X60+Monthly!Y60</f>
        <v>6256.47648156875</v>
      </c>
      <c r="Z60" s="9" t="n">
        <f aca="false">Monthly!Z60</f>
        <v>106.676464025646</v>
      </c>
      <c r="AA60" s="9" t="n">
        <f aca="false">Z60+Monthly!AA60</f>
        <v>106.676464025646</v>
      </c>
      <c r="AB60" s="9" t="n">
        <f aca="false">AA60+Monthly!AB60</f>
        <v>1484.16792879943</v>
      </c>
      <c r="AC60" s="9" t="n">
        <f aca="false">AB60+Monthly!AC60</f>
        <v>1894.92448163101</v>
      </c>
      <c r="AD60" s="9" t="n">
        <f aca="false">AC60+Monthly!AD60</f>
        <v>7163.29605022715</v>
      </c>
      <c r="AE60" s="9" t="n">
        <f aca="false">AD60+Monthly!AE60</f>
        <v>7906.71734710368</v>
      </c>
      <c r="AF60" s="9" t="n">
        <f aca="false">AE60+Monthly!AF60</f>
        <v>8304.58697341012</v>
      </c>
      <c r="AG60" s="9" t="n">
        <f aca="false">AF60+Monthly!AG60</f>
        <v>8304.58697341012</v>
      </c>
      <c r="AH60" s="9" t="n">
        <f aca="false">AG60+Monthly!AH60</f>
        <v>8304.58697341012</v>
      </c>
      <c r="AI60" s="9" t="n">
        <f aca="false">AH60+Monthly!AI60</f>
        <v>9763.76798666578</v>
      </c>
      <c r="AJ60" s="9" t="n">
        <f aca="false">AI60+Monthly!AJ60</f>
        <v>16239.0674769407</v>
      </c>
      <c r="AK60" s="9" t="n">
        <f aca="false">AJ60+Monthly!AK60</f>
        <v>26073.5501054441</v>
      </c>
    </row>
    <row r="61" customFormat="false" ht="13.8" hidden="false" customHeight="false" outlineLevel="0" collapsed="false">
      <c r="A61" s="11" t="s">
        <v>99</v>
      </c>
      <c r="B61" s="6" t="n">
        <f aca="false">Monthly!B61</f>
        <v>0</v>
      </c>
      <c r="C61" s="6" t="n">
        <f aca="false">B61+Monthly!C61</f>
        <v>0</v>
      </c>
      <c r="D61" s="6" t="n">
        <f aca="false">C61+Monthly!D61</f>
        <v>0</v>
      </c>
      <c r="E61" s="6" t="n">
        <f aca="false">D61+Monthly!E61</f>
        <v>0</v>
      </c>
      <c r="F61" s="6" t="n">
        <f aca="false">E61+Monthly!F61</f>
        <v>0</v>
      </c>
      <c r="G61" s="6" t="n">
        <f aca="false">F61+Monthly!G61</f>
        <v>0</v>
      </c>
      <c r="H61" s="6" t="n">
        <f aca="false">G61+Monthly!H61</f>
        <v>0</v>
      </c>
      <c r="I61" s="6" t="n">
        <f aca="false">H61+Monthly!I61</f>
        <v>0</v>
      </c>
      <c r="J61" s="6" t="n">
        <f aca="false">I61+Monthly!J61</f>
        <v>0</v>
      </c>
      <c r="K61" s="6" t="n">
        <f aca="false">J61+Monthly!K61</f>
        <v>0</v>
      </c>
      <c r="L61" s="6" t="n">
        <f aca="false">K61+Monthly!L61</f>
        <v>0</v>
      </c>
      <c r="M61" s="6" t="n">
        <f aca="false">L61+Monthly!M61</f>
        <v>0</v>
      </c>
      <c r="N61" s="8" t="n">
        <f aca="false">Monthly!N61</f>
        <v>0</v>
      </c>
      <c r="O61" s="8" t="n">
        <f aca="false">N61+Monthly!O61</f>
        <v>0</v>
      </c>
      <c r="P61" s="8" t="n">
        <f aca="false">O61+Monthly!P61</f>
        <v>0</v>
      </c>
      <c r="Q61" s="8" t="n">
        <f aca="false">P61+Monthly!Q61</f>
        <v>0</v>
      </c>
      <c r="R61" s="8" t="n">
        <f aca="false">Q61+Monthly!R61</f>
        <v>0</v>
      </c>
      <c r="S61" s="8" t="n">
        <f aca="false">R61+Monthly!S61</f>
        <v>0</v>
      </c>
      <c r="T61" s="8" t="n">
        <f aca="false">S61+Monthly!T61</f>
        <v>0</v>
      </c>
      <c r="U61" s="8" t="n">
        <f aca="false">T61+Monthly!U61</f>
        <v>0</v>
      </c>
      <c r="V61" s="8" t="n">
        <f aca="false">U61+Monthly!V61</f>
        <v>0</v>
      </c>
      <c r="W61" s="8" t="n">
        <f aca="false">V61+Monthly!W61</f>
        <v>0</v>
      </c>
      <c r="X61" s="8" t="n">
        <f aca="false">W61+Monthly!X61</f>
        <v>0</v>
      </c>
      <c r="Y61" s="8" t="n">
        <f aca="false">X61+Monthly!Y61</f>
        <v>0</v>
      </c>
      <c r="Z61" s="9" t="n">
        <f aca="false">Monthly!Z61</f>
        <v>0</v>
      </c>
      <c r="AA61" s="9" t="n">
        <f aca="false">Z61+Monthly!AA61</f>
        <v>0</v>
      </c>
      <c r="AB61" s="9" t="n">
        <f aca="false">AA61+Monthly!AB61</f>
        <v>0</v>
      </c>
      <c r="AC61" s="9" t="n">
        <f aca="false">AB61+Monthly!AC61</f>
        <v>0</v>
      </c>
      <c r="AD61" s="9" t="n">
        <f aca="false">AC61+Monthly!AD61</f>
        <v>0</v>
      </c>
      <c r="AE61" s="9" t="n">
        <f aca="false">AD61+Monthly!AE61</f>
        <v>0</v>
      </c>
      <c r="AF61" s="9" t="n">
        <f aca="false">AE61+Monthly!AF61</f>
        <v>0</v>
      </c>
      <c r="AG61" s="9" t="n">
        <f aca="false">AF61+Monthly!AG61</f>
        <v>0</v>
      </c>
      <c r="AH61" s="9" t="n">
        <f aca="false">AG61+Monthly!AH61</f>
        <v>0</v>
      </c>
      <c r="AI61" s="9" t="n">
        <f aca="false">AH61+Monthly!AI61</f>
        <v>0</v>
      </c>
      <c r="AJ61" s="9" t="n">
        <f aca="false">AI61+Monthly!AJ61</f>
        <v>0</v>
      </c>
      <c r="AK61" s="9" t="n">
        <f aca="false">AJ61+Monthly!AK61</f>
        <v>0</v>
      </c>
    </row>
    <row r="62" customFormat="false" ht="13.8" hidden="false" customHeight="false" outlineLevel="0" collapsed="false">
      <c r="A62" s="11" t="s">
        <v>100</v>
      </c>
      <c r="B62" s="6" t="n">
        <f aca="false">Monthly!B62</f>
        <v>53025</v>
      </c>
      <c r="C62" s="6" t="n">
        <f aca="false">B62+Monthly!C62</f>
        <v>95225</v>
      </c>
      <c r="D62" s="6" t="n">
        <f aca="false">C62+Monthly!D62</f>
        <v>114275</v>
      </c>
      <c r="E62" s="6" t="n">
        <f aca="false">D62+Monthly!E62</f>
        <v>144402</v>
      </c>
      <c r="F62" s="6" t="n">
        <f aca="false">E62+Monthly!F62</f>
        <v>272837</v>
      </c>
      <c r="G62" s="6" t="n">
        <f aca="false">F62+Monthly!G62</f>
        <v>356136</v>
      </c>
      <c r="H62" s="6" t="n">
        <f aca="false">G62+Monthly!H62</f>
        <v>379879</v>
      </c>
      <c r="I62" s="6" t="n">
        <f aca="false">H62+Monthly!I62</f>
        <v>395475.48</v>
      </c>
      <c r="J62" s="6" t="n">
        <f aca="false">I62+Monthly!J62</f>
        <v>398321.48</v>
      </c>
      <c r="K62" s="6" t="n">
        <f aca="false">J62+Monthly!K62</f>
        <v>549060.04</v>
      </c>
      <c r="L62" s="6" t="n">
        <f aca="false">K62+Monthly!L62</f>
        <v>697201.68</v>
      </c>
      <c r="M62" s="6" t="n">
        <f aca="false">L62+Monthly!M62</f>
        <v>809765.68</v>
      </c>
      <c r="N62" s="8" t="n">
        <f aca="false">Monthly!N62</f>
        <v>23995</v>
      </c>
      <c r="O62" s="8" t="n">
        <f aca="false">N62+Monthly!O62</f>
        <v>72041</v>
      </c>
      <c r="P62" s="8" t="n">
        <f aca="false">O62+Monthly!P62</f>
        <v>205228.5</v>
      </c>
      <c r="Q62" s="8" t="n">
        <f aca="false">P62+Monthly!Q62</f>
        <v>406991.31</v>
      </c>
      <c r="R62" s="8" t="n">
        <f aca="false">Q62+Monthly!R62</f>
        <v>601717.31</v>
      </c>
      <c r="S62" s="8" t="n">
        <f aca="false">R62+Monthly!S62</f>
        <v>635615.61</v>
      </c>
      <c r="T62" s="8" t="n">
        <f aca="false">S62+Monthly!T62</f>
        <v>656769.07</v>
      </c>
      <c r="U62" s="8" t="n">
        <f aca="false">T62+Monthly!U62</f>
        <v>656769.07</v>
      </c>
      <c r="V62" s="8" t="n">
        <f aca="false">U62+Monthly!V62</f>
        <v>656769.07</v>
      </c>
      <c r="W62" s="8" t="n">
        <f aca="false">V62+Monthly!W62</f>
        <v>872400.05</v>
      </c>
      <c r="X62" s="8" t="n">
        <f aca="false">W62+Monthly!X62</f>
        <v>1118128.24</v>
      </c>
      <c r="Y62" s="8" t="n">
        <f aca="false">X62+Monthly!Y62</f>
        <v>1273370.94</v>
      </c>
      <c r="Z62" s="9" t="n">
        <f aca="false">Monthly!Z62</f>
        <v>52475.74</v>
      </c>
      <c r="AA62" s="9" t="n">
        <f aca="false">Z62+Monthly!AA62</f>
        <v>181545.3</v>
      </c>
      <c r="AB62" s="9" t="n">
        <f aca="false">AA62+Monthly!AB62</f>
        <v>300186.71</v>
      </c>
      <c r="AC62" s="9" t="n">
        <f aca="false">AB62+Monthly!AC62</f>
        <v>386414.03</v>
      </c>
      <c r="AD62" s="9" t="n">
        <f aca="false">AC62+Monthly!AD62</f>
        <v>673986.13</v>
      </c>
      <c r="AE62" s="9" t="n">
        <f aca="false">AD62+Monthly!AE62</f>
        <v>754568.51</v>
      </c>
      <c r="AF62" s="9" t="n">
        <f aca="false">AE62+Monthly!AF62</f>
        <v>809908.31</v>
      </c>
      <c r="AG62" s="9" t="n">
        <f aca="false">AF62+Monthly!AG62</f>
        <v>809908.31</v>
      </c>
      <c r="AH62" s="9" t="n">
        <f aca="false">AG62+Monthly!AH62</f>
        <v>809908.31</v>
      </c>
      <c r="AI62" s="9" t="n">
        <f aca="false">AH62+Monthly!AI62</f>
        <v>977933.91</v>
      </c>
      <c r="AJ62" s="9" t="n">
        <f aca="false">AI62+Monthly!AJ62</f>
        <v>1523622.87</v>
      </c>
      <c r="AK62" s="9" t="n">
        <f aca="false">AJ62+Monthly!AK62</f>
        <v>2057950.11</v>
      </c>
    </row>
    <row r="63" customFormat="false" ht="13.8" hidden="false" customHeight="false" outlineLevel="0" collapsed="false">
      <c r="B63" s="6" t="n">
        <f aca="false">Monthly!B63</f>
        <v>0</v>
      </c>
      <c r="C63" s="6" t="n">
        <f aca="false">B63+Monthly!C63</f>
        <v>0</v>
      </c>
      <c r="D63" s="6" t="n">
        <f aca="false">C63+Monthly!D63</f>
        <v>0</v>
      </c>
      <c r="E63" s="6" t="n">
        <f aca="false">D63+Monthly!E63</f>
        <v>0</v>
      </c>
      <c r="F63" s="6" t="n">
        <f aca="false">E63+Monthly!F63</f>
        <v>0</v>
      </c>
      <c r="G63" s="6" t="n">
        <f aca="false">F63+Monthly!G63</f>
        <v>0</v>
      </c>
      <c r="H63" s="6" t="n">
        <f aca="false">G63+Monthly!H63</f>
        <v>0</v>
      </c>
      <c r="I63" s="6" t="n">
        <f aca="false">H63+Monthly!I63</f>
        <v>0</v>
      </c>
      <c r="J63" s="6" t="n">
        <f aca="false">I63+Monthly!J63</f>
        <v>0</v>
      </c>
      <c r="K63" s="6" t="n">
        <f aca="false">J63+Monthly!K63</f>
        <v>0</v>
      </c>
      <c r="L63" s="6" t="n">
        <f aca="false">K63+Monthly!L63</f>
        <v>0</v>
      </c>
      <c r="M63" s="6" t="n">
        <f aca="false">L63+Monthly!M63</f>
        <v>0</v>
      </c>
      <c r="N63" s="8" t="n">
        <f aca="false">Monthly!N63</f>
        <v>0</v>
      </c>
      <c r="O63" s="8" t="n">
        <f aca="false">N63+Monthly!O63</f>
        <v>0</v>
      </c>
      <c r="P63" s="8" t="n">
        <f aca="false">O63+Monthly!P63</f>
        <v>0</v>
      </c>
      <c r="Q63" s="8" t="n">
        <f aca="false">P63+Monthly!Q63</f>
        <v>0</v>
      </c>
      <c r="R63" s="8" t="n">
        <f aca="false">Q63+Monthly!R63</f>
        <v>0</v>
      </c>
      <c r="S63" s="8" t="n">
        <f aca="false">R63+Monthly!S63</f>
        <v>0</v>
      </c>
      <c r="T63" s="8" t="n">
        <f aca="false">S63+Monthly!T63</f>
        <v>0</v>
      </c>
      <c r="U63" s="8" t="n">
        <f aca="false">T63+Monthly!U63</f>
        <v>0</v>
      </c>
      <c r="V63" s="8" t="n">
        <f aca="false">U63+Monthly!V63</f>
        <v>0</v>
      </c>
      <c r="W63" s="8" t="n">
        <f aca="false">V63+Monthly!W63</f>
        <v>0</v>
      </c>
      <c r="X63" s="8" t="n">
        <f aca="false">W63+Monthly!X63</f>
        <v>0</v>
      </c>
      <c r="Y63" s="8" t="n">
        <f aca="false">X63+Monthly!Y63</f>
        <v>0</v>
      </c>
      <c r="Z63" s="9" t="n">
        <f aca="false">Monthly!Z63</f>
        <v>0</v>
      </c>
      <c r="AA63" s="9" t="n">
        <f aca="false">Z63+Monthly!AA63</f>
        <v>0</v>
      </c>
      <c r="AB63" s="9" t="n">
        <f aca="false">AA63+Monthly!AB63</f>
        <v>0</v>
      </c>
      <c r="AC63" s="9" t="n">
        <f aca="false">AB63+Monthly!AC63</f>
        <v>0</v>
      </c>
      <c r="AD63" s="9" t="n">
        <f aca="false">AC63+Monthly!AD63</f>
        <v>0</v>
      </c>
      <c r="AE63" s="9" t="n">
        <f aca="false">AD63+Monthly!AE63</f>
        <v>0</v>
      </c>
      <c r="AF63" s="9" t="n">
        <f aca="false">AE63+Monthly!AF63</f>
        <v>0</v>
      </c>
      <c r="AG63" s="9" t="n">
        <f aca="false">AF63+Monthly!AG63</f>
        <v>0</v>
      </c>
      <c r="AH63" s="9" t="n">
        <f aca="false">AG63+Monthly!AH63</f>
        <v>0</v>
      </c>
      <c r="AI63" s="9" t="n">
        <f aca="false">AH63+Monthly!AI63</f>
        <v>0</v>
      </c>
      <c r="AJ63" s="9" t="n">
        <f aca="false">AI63+Monthly!AJ63</f>
        <v>0</v>
      </c>
      <c r="AK63" s="9" t="n">
        <f aca="false">AJ63+Monthly!AK63</f>
        <v>0</v>
      </c>
    </row>
    <row r="64" customFormat="false" ht="13.8" hidden="false" customHeight="false" outlineLevel="0" collapsed="false">
      <c r="A64" s="11" t="s">
        <v>101</v>
      </c>
      <c r="B64" s="6" t="n">
        <f aca="false">Monthly!B64</f>
        <v>152948</v>
      </c>
      <c r="C64" s="6" t="n">
        <f aca="false">B64+Monthly!C64</f>
        <v>279329</v>
      </c>
      <c r="D64" s="6" t="n">
        <f aca="false">C64+Monthly!D64</f>
        <v>293526.215135236</v>
      </c>
      <c r="E64" s="6" t="n">
        <f aca="false">D64+Monthly!E64</f>
        <v>316249.543088836</v>
      </c>
      <c r="F64" s="6" t="n">
        <f aca="false">E64+Monthly!F64</f>
        <v>439476.666914905</v>
      </c>
      <c r="G64" s="6" t="n">
        <f aca="false">F64+Monthly!G64</f>
        <v>530112.984666774</v>
      </c>
      <c r="H64" s="6" t="n">
        <f aca="false">G64+Monthly!H64</f>
        <v>609212.949353067</v>
      </c>
      <c r="I64" s="6" t="n">
        <f aca="false">H64+Monthly!I64</f>
        <v>633016.355238588</v>
      </c>
      <c r="J64" s="6" t="n">
        <f aca="false">I64+Monthly!J64</f>
        <v>726452.188463421</v>
      </c>
      <c r="K64" s="6" t="n">
        <f aca="false">J64+Monthly!K64</f>
        <v>954595.188523642</v>
      </c>
      <c r="L64" s="6" t="n">
        <f aca="false">K64+Monthly!L64</f>
        <v>1257938.78852364</v>
      </c>
      <c r="M64" s="6" t="n">
        <f aca="false">L64+Monthly!M64</f>
        <v>1615779.537086</v>
      </c>
      <c r="N64" s="8" t="n">
        <f aca="false">Monthly!N64</f>
        <v>195579.487940548</v>
      </c>
      <c r="O64" s="8" t="n">
        <f aca="false">N64+Monthly!O64</f>
        <v>254448.746471665</v>
      </c>
      <c r="P64" s="8" t="n">
        <f aca="false">O64+Monthly!P64</f>
        <v>307231.720020542</v>
      </c>
      <c r="Q64" s="8" t="n">
        <f aca="false">P64+Monthly!Q64</f>
        <v>454752.298262194</v>
      </c>
      <c r="R64" s="8" t="n">
        <f aca="false">Q64+Monthly!R64</f>
        <v>746028.761196647</v>
      </c>
      <c r="S64" s="8" t="n">
        <f aca="false">R64+Monthly!S64</f>
        <v>865797.151609055</v>
      </c>
      <c r="T64" s="8" t="n">
        <f aca="false">S64+Monthly!T64</f>
        <v>960188.574925154</v>
      </c>
      <c r="U64" s="8" t="n">
        <f aca="false">T64+Monthly!U64</f>
        <v>1041461.31636732</v>
      </c>
      <c r="V64" s="8" t="n">
        <f aca="false">U64+Monthly!V64</f>
        <v>1083062.72995657</v>
      </c>
      <c r="W64" s="8" t="n">
        <f aca="false">V64+Monthly!W64</f>
        <v>1301260.07936106</v>
      </c>
      <c r="X64" s="8" t="n">
        <f aca="false">W64+Monthly!X64</f>
        <v>1482399.31493309</v>
      </c>
      <c r="Y64" s="8" t="n">
        <f aca="false">X64+Monthly!Y64</f>
        <v>1733736.50595278</v>
      </c>
      <c r="Z64" s="9" t="n">
        <f aca="false">Monthly!Z64</f>
        <v>170942.175778151</v>
      </c>
      <c r="AA64" s="9" t="n">
        <f aca="false">Z64+Monthly!AA64</f>
        <v>253728.211850917</v>
      </c>
      <c r="AB64" s="9" t="n">
        <f aca="false">AA64+Monthly!AB64</f>
        <v>312920.8877467</v>
      </c>
      <c r="AC64" s="9" t="n">
        <f aca="false">AB64+Monthly!AC64</f>
        <v>417252.072628367</v>
      </c>
      <c r="AD64" s="9" t="n">
        <f aca="false">AC64+Monthly!AD64</f>
        <v>575657.944365996</v>
      </c>
      <c r="AE64" s="9" t="n">
        <f aca="false">AD64+Monthly!AE64</f>
        <v>714978.394653382</v>
      </c>
      <c r="AF64" s="9" t="n">
        <f aca="false">AE64+Monthly!AF64</f>
        <v>811363.130725245</v>
      </c>
      <c r="AG64" s="9" t="n">
        <f aca="false">AF64+Monthly!AG64</f>
        <v>941390.158131113</v>
      </c>
      <c r="AH64" s="9" t="n">
        <f aca="false">AG64+Monthly!AH64</f>
        <v>1064984.37825014</v>
      </c>
      <c r="AI64" s="9" t="n">
        <f aca="false">AH64+Monthly!AI64</f>
        <v>1320628.06381795</v>
      </c>
      <c r="AJ64" s="9" t="n">
        <f aca="false">AI64+Monthly!AJ64</f>
        <v>1637594.34531392</v>
      </c>
      <c r="AK64" s="9" t="n">
        <f aca="false">AJ64+Monthly!AK64</f>
        <v>1978391.54932492</v>
      </c>
    </row>
    <row r="65" customFormat="false" ht="13.8" hidden="false" customHeight="false" outlineLevel="0" collapsed="false">
      <c r="A65" s="11" t="s">
        <v>102</v>
      </c>
      <c r="B65" s="6" t="n">
        <f aca="false">Monthly!B65</f>
        <v>0</v>
      </c>
      <c r="C65" s="6" t="n">
        <f aca="false">B65+Monthly!C65</f>
        <v>0</v>
      </c>
      <c r="D65" s="6" t="n">
        <f aca="false">C65+Monthly!D65</f>
        <v>0</v>
      </c>
      <c r="E65" s="6" t="n">
        <f aca="false">D65+Monthly!E65</f>
        <v>0</v>
      </c>
      <c r="F65" s="6" t="n">
        <f aca="false">E65+Monthly!F65</f>
        <v>0</v>
      </c>
      <c r="G65" s="6" t="n">
        <f aca="false">F65+Monthly!G65</f>
        <v>0</v>
      </c>
      <c r="H65" s="6" t="n">
        <f aca="false">G65+Monthly!H65</f>
        <v>0</v>
      </c>
      <c r="I65" s="6" t="n">
        <f aca="false">H65+Monthly!I65</f>
        <v>0</v>
      </c>
      <c r="J65" s="6" t="n">
        <f aca="false">I65+Monthly!J65</f>
        <v>0</v>
      </c>
      <c r="K65" s="6" t="n">
        <f aca="false">J65+Monthly!K65</f>
        <v>0</v>
      </c>
      <c r="L65" s="6" t="n">
        <f aca="false">K65+Monthly!L65</f>
        <v>0</v>
      </c>
      <c r="M65" s="6" t="n">
        <f aca="false">L65+Monthly!M65</f>
        <v>0</v>
      </c>
      <c r="N65" s="8" t="n">
        <f aca="false">Monthly!N65</f>
        <v>0</v>
      </c>
      <c r="O65" s="8" t="n">
        <f aca="false">N65+Monthly!O65</f>
        <v>0</v>
      </c>
      <c r="P65" s="8" t="n">
        <f aca="false">O65+Monthly!P65</f>
        <v>0</v>
      </c>
      <c r="Q65" s="8" t="n">
        <f aca="false">P65+Monthly!Q65</f>
        <v>0</v>
      </c>
      <c r="R65" s="8" t="n">
        <f aca="false">Q65+Monthly!R65</f>
        <v>0</v>
      </c>
      <c r="S65" s="8" t="n">
        <f aca="false">R65+Monthly!S65</f>
        <v>0</v>
      </c>
      <c r="T65" s="8" t="n">
        <f aca="false">S65+Monthly!T65</f>
        <v>0</v>
      </c>
      <c r="U65" s="8" t="n">
        <f aca="false">T65+Monthly!U65</f>
        <v>0</v>
      </c>
      <c r="V65" s="8" t="n">
        <f aca="false">U65+Monthly!V65</f>
        <v>0</v>
      </c>
      <c r="W65" s="8" t="n">
        <f aca="false">V65+Monthly!W65</f>
        <v>0</v>
      </c>
      <c r="X65" s="8" t="n">
        <f aca="false">W65+Monthly!X65</f>
        <v>0</v>
      </c>
      <c r="Y65" s="8" t="n">
        <f aca="false">X65+Monthly!Y65</f>
        <v>0</v>
      </c>
      <c r="Z65" s="9" t="n">
        <f aca="false">Monthly!Z65</f>
        <v>0</v>
      </c>
      <c r="AA65" s="9" t="n">
        <f aca="false">Z65+Monthly!AA65</f>
        <v>0</v>
      </c>
      <c r="AB65" s="9" t="n">
        <f aca="false">AA65+Monthly!AB65</f>
        <v>0</v>
      </c>
      <c r="AC65" s="9" t="n">
        <f aca="false">AB65+Monthly!AC65</f>
        <v>0</v>
      </c>
      <c r="AD65" s="9" t="n">
        <f aca="false">AC65+Monthly!AD65</f>
        <v>0</v>
      </c>
      <c r="AE65" s="9" t="n">
        <f aca="false">AD65+Monthly!AE65</f>
        <v>0</v>
      </c>
      <c r="AF65" s="9" t="n">
        <f aca="false">AE65+Monthly!AF65</f>
        <v>0</v>
      </c>
      <c r="AG65" s="9" t="n">
        <f aca="false">AF65+Monthly!AG65</f>
        <v>0</v>
      </c>
      <c r="AH65" s="9" t="n">
        <f aca="false">AG65+Monthly!AH65</f>
        <v>0</v>
      </c>
      <c r="AI65" s="9" t="n">
        <f aca="false">AH65+Monthly!AI65</f>
        <v>0</v>
      </c>
      <c r="AJ65" s="9" t="n">
        <f aca="false">AI65+Monthly!AJ65</f>
        <v>0</v>
      </c>
      <c r="AK65" s="9" t="n">
        <f aca="false">AJ65+Monthly!AK65</f>
        <v>0</v>
      </c>
    </row>
    <row r="66" customFormat="false" ht="13.8" hidden="false" customHeight="false" outlineLevel="0" collapsed="false">
      <c r="A66" s="11" t="s">
        <v>103</v>
      </c>
      <c r="B66" s="6" t="n">
        <f aca="false">Monthly!B66</f>
        <v>0</v>
      </c>
      <c r="C66" s="6" t="n">
        <f aca="false">B66+Monthly!C66</f>
        <v>0</v>
      </c>
      <c r="D66" s="6" t="n">
        <f aca="false">C66+Monthly!D66</f>
        <v>20672.2848647638</v>
      </c>
      <c r="E66" s="6" t="n">
        <f aca="false">D66+Monthly!E66</f>
        <v>36266.956911164</v>
      </c>
      <c r="F66" s="6" t="n">
        <f aca="false">E66+Monthly!F66</f>
        <v>102995.833085095</v>
      </c>
      <c r="G66" s="6" t="n">
        <f aca="false">F66+Monthly!G66</f>
        <v>167938.515333226</v>
      </c>
      <c r="H66" s="6" t="n">
        <f aca="false">G66+Monthly!H66</f>
        <v>225441.550646933</v>
      </c>
      <c r="I66" s="6" t="n">
        <f aca="false">H66+Monthly!I66</f>
        <v>243218.144761412</v>
      </c>
      <c r="J66" s="6" t="n">
        <f aca="false">I66+Monthly!J66</f>
        <v>248686.311536579</v>
      </c>
      <c r="K66" s="6" t="n">
        <f aca="false">J66+Monthly!K66</f>
        <v>250441.811476358</v>
      </c>
      <c r="L66" s="6" t="n">
        <f aca="false">K66+Monthly!L66</f>
        <v>250441.811476358</v>
      </c>
      <c r="M66" s="6" t="n">
        <f aca="false">L66+Monthly!M66</f>
        <v>260608.862913996</v>
      </c>
      <c r="N66" s="8" t="n">
        <f aca="false">Monthly!N66</f>
        <v>1950.51205945176</v>
      </c>
      <c r="O66" s="8" t="n">
        <f aca="false">N66+Monthly!O66</f>
        <v>32129.2535283352</v>
      </c>
      <c r="P66" s="8" t="n">
        <f aca="false">O66+Monthly!P66</f>
        <v>145128.809979458</v>
      </c>
      <c r="Q66" s="8" t="n">
        <f aca="false">P66+Monthly!Q66</f>
        <v>186826.281737806</v>
      </c>
      <c r="R66" s="8" t="n">
        <f aca="false">Q66+Monthly!R66</f>
        <v>243711.818803353</v>
      </c>
      <c r="S66" s="8" t="n">
        <f aca="false">R66+Monthly!S66</f>
        <v>299319.168390945</v>
      </c>
      <c r="T66" s="8" t="n">
        <f aca="false">S66+Monthly!T66</f>
        <v>332003.745074846</v>
      </c>
      <c r="U66" s="8" t="n">
        <f aca="false">T66+Monthly!U66</f>
        <v>430399.177631249</v>
      </c>
      <c r="V66" s="8" t="n">
        <f aca="false">U66+Monthly!V66</f>
        <v>508250.857178663</v>
      </c>
      <c r="W66" s="8" t="n">
        <f aca="false">V66+Monthly!W66</f>
        <v>545219.433297925</v>
      </c>
      <c r="X66" s="8" t="n">
        <f aca="false">W66+Monthly!X66</f>
        <v>574828.919210687</v>
      </c>
      <c r="Y66" s="8" t="n">
        <f aca="false">X66+Monthly!Y66</f>
        <v>605936.253711475</v>
      </c>
      <c r="Z66" s="9" t="n">
        <f aca="false">Monthly!Z66</f>
        <v>59529.2010276249</v>
      </c>
      <c r="AA66" s="9" t="n">
        <f aca="false">Z66+Monthly!AA66</f>
        <v>134065.164954859</v>
      </c>
      <c r="AB66" s="9" t="n">
        <f aca="false">AA66+Monthly!AB66</f>
        <v>198087.095261399</v>
      </c>
      <c r="AC66" s="9" t="n">
        <f aca="false">AB66+Monthly!AC66</f>
        <v>320406.031271162</v>
      </c>
      <c r="AD66" s="9" t="n">
        <f aca="false">AC66+Monthly!AD66</f>
        <v>422841.098024862</v>
      </c>
      <c r="AE66" s="9" t="n">
        <f aca="false">AD66+Monthly!AE66</f>
        <v>544647.512214714</v>
      </c>
      <c r="AF66" s="9" t="n">
        <f aca="false">AE66+Monthly!AF66</f>
        <v>661065.803438832</v>
      </c>
      <c r="AG66" s="9" t="n">
        <f aca="false">AF66+Monthly!AG66</f>
        <v>850538.580482162</v>
      </c>
      <c r="AH66" s="9" t="n">
        <f aca="false">AG66+Monthly!AH66</f>
        <v>1080051.13560442</v>
      </c>
      <c r="AI66" s="9" t="n">
        <f aca="false">AH66+Monthly!AI66</f>
        <v>1180037.62335889</v>
      </c>
      <c r="AJ66" s="9" t="n">
        <f aca="false">AI66+Monthly!AJ66</f>
        <v>1224893.90347054</v>
      </c>
      <c r="AK66" s="9" t="n">
        <f aca="false">AJ66+Monthly!AK66</f>
        <v>1294540.22289982</v>
      </c>
    </row>
    <row r="67" customFormat="false" ht="13.8" hidden="false" customHeight="false" outlineLevel="0" collapsed="false">
      <c r="A67" s="11" t="s">
        <v>104</v>
      </c>
      <c r="B67" s="6" t="n">
        <f aca="false">Monthly!B67</f>
        <v>0</v>
      </c>
      <c r="C67" s="6" t="n">
        <f aca="false">B67+Monthly!C67</f>
        <v>0</v>
      </c>
      <c r="D67" s="6" t="n">
        <f aca="false">C67+Monthly!D67</f>
        <v>0</v>
      </c>
      <c r="E67" s="6" t="n">
        <f aca="false">D67+Monthly!E67</f>
        <v>0</v>
      </c>
      <c r="F67" s="6" t="n">
        <f aca="false">E67+Monthly!F67</f>
        <v>0</v>
      </c>
      <c r="G67" s="6" t="n">
        <f aca="false">F67+Monthly!G67</f>
        <v>0</v>
      </c>
      <c r="H67" s="6" t="n">
        <f aca="false">G67+Monthly!H67</f>
        <v>0</v>
      </c>
      <c r="I67" s="6" t="n">
        <f aca="false">H67+Monthly!I67</f>
        <v>0</v>
      </c>
      <c r="J67" s="6" t="n">
        <f aca="false">I67+Monthly!J67</f>
        <v>0</v>
      </c>
      <c r="K67" s="6" t="n">
        <f aca="false">J67+Monthly!K67</f>
        <v>0</v>
      </c>
      <c r="L67" s="6" t="n">
        <f aca="false">K67+Monthly!L67</f>
        <v>0</v>
      </c>
      <c r="M67" s="6" t="n">
        <f aca="false">L67+Monthly!M67</f>
        <v>0</v>
      </c>
      <c r="N67" s="8" t="n">
        <f aca="false">Monthly!N67</f>
        <v>0</v>
      </c>
      <c r="O67" s="8" t="n">
        <f aca="false">N67+Monthly!O67</f>
        <v>0</v>
      </c>
      <c r="P67" s="8" t="n">
        <f aca="false">O67+Monthly!P67</f>
        <v>0</v>
      </c>
      <c r="Q67" s="8" t="n">
        <f aca="false">P67+Monthly!Q67</f>
        <v>0</v>
      </c>
      <c r="R67" s="8" t="n">
        <f aca="false">Q67+Monthly!R67</f>
        <v>0</v>
      </c>
      <c r="S67" s="8" t="n">
        <f aca="false">R67+Monthly!S67</f>
        <v>0</v>
      </c>
      <c r="T67" s="8" t="n">
        <f aca="false">S67+Monthly!T67</f>
        <v>0</v>
      </c>
      <c r="U67" s="8" t="n">
        <f aca="false">T67+Monthly!U67</f>
        <v>5868.82600142904</v>
      </c>
      <c r="V67" s="8" t="n">
        <f aca="false">U67+Monthly!V67</f>
        <v>12492.5928647639</v>
      </c>
      <c r="W67" s="8" t="n">
        <f aca="false">V67+Monthly!W67</f>
        <v>17074.097341013</v>
      </c>
      <c r="X67" s="8" t="n">
        <f aca="false">W67+Monthly!X67</f>
        <v>18772.3758562274</v>
      </c>
      <c r="Y67" s="8" t="n">
        <f aca="false">X67+Monthly!Y67</f>
        <v>19664.4703357453</v>
      </c>
      <c r="Z67" s="9" t="n">
        <f aca="false">Monthly!Z67</f>
        <v>469.473194224172</v>
      </c>
      <c r="AA67" s="9" t="n">
        <f aca="false">Z67+Monthly!AA67</f>
        <v>469.473194224172</v>
      </c>
      <c r="AB67" s="9" t="n">
        <f aca="false">AA67+Monthly!AB67</f>
        <v>1916.86699190096</v>
      </c>
      <c r="AC67" s="9" t="n">
        <f aca="false">AB67+Monthly!AC67</f>
        <v>3001.71610047125</v>
      </c>
      <c r="AD67" s="9" t="n">
        <f aca="false">AC67+Monthly!AD67</f>
        <v>7869.54760914212</v>
      </c>
      <c r="AE67" s="9" t="n">
        <f aca="false">AD67+Monthly!AE67</f>
        <v>10301.0331319033</v>
      </c>
      <c r="AF67" s="9" t="n">
        <f aca="false">AE67+Monthly!AF67</f>
        <v>11842.0758359228</v>
      </c>
      <c r="AG67" s="9" t="n">
        <f aca="false">AF67+Monthly!AG67</f>
        <v>13465.1413867251</v>
      </c>
      <c r="AH67" s="9" t="n">
        <f aca="false">AG67+Monthly!AH67</f>
        <v>16475.5961454396</v>
      </c>
      <c r="AI67" s="9" t="n">
        <f aca="false">AH67+Monthly!AI67</f>
        <v>19591.0428231639</v>
      </c>
      <c r="AJ67" s="9" t="n">
        <f aca="false">AI67+Monthly!AJ67</f>
        <v>23936.0912155451</v>
      </c>
      <c r="AK67" s="9" t="n">
        <f aca="false">AJ67+Monthly!AK67</f>
        <v>31632.0977752623</v>
      </c>
    </row>
    <row r="68" customFormat="false" ht="13.8" hidden="false" customHeight="false" outlineLevel="0" collapsed="false">
      <c r="A68" s="11" t="s">
        <v>105</v>
      </c>
      <c r="B68" s="6" t="n">
        <f aca="false">Monthly!B68</f>
        <v>0</v>
      </c>
      <c r="C68" s="6" t="n">
        <f aca="false">B68+Monthly!C68</f>
        <v>0</v>
      </c>
      <c r="D68" s="6" t="n">
        <f aca="false">C68+Monthly!D68</f>
        <v>0</v>
      </c>
      <c r="E68" s="6" t="n">
        <f aca="false">D68+Monthly!E68</f>
        <v>0</v>
      </c>
      <c r="F68" s="6" t="n">
        <f aca="false">E68+Monthly!F68</f>
        <v>0</v>
      </c>
      <c r="G68" s="6" t="n">
        <f aca="false">F68+Monthly!G68</f>
        <v>0</v>
      </c>
      <c r="H68" s="6" t="n">
        <f aca="false">G68+Monthly!H68</f>
        <v>0</v>
      </c>
      <c r="I68" s="6" t="n">
        <f aca="false">H68+Monthly!I68</f>
        <v>0</v>
      </c>
      <c r="J68" s="6" t="n">
        <f aca="false">I68+Monthly!J68</f>
        <v>0</v>
      </c>
      <c r="K68" s="6" t="n">
        <f aca="false">J68+Monthly!K68</f>
        <v>0</v>
      </c>
      <c r="L68" s="6" t="n">
        <f aca="false">K68+Monthly!L68</f>
        <v>0</v>
      </c>
      <c r="M68" s="6" t="n">
        <f aca="false">L68+Monthly!M68</f>
        <v>0</v>
      </c>
      <c r="N68" s="8" t="n">
        <f aca="false">Monthly!N68</f>
        <v>0</v>
      </c>
      <c r="O68" s="8" t="n">
        <f aca="false">N68+Monthly!O68</f>
        <v>0</v>
      </c>
      <c r="P68" s="8" t="n">
        <f aca="false">O68+Monthly!P68</f>
        <v>0</v>
      </c>
      <c r="Q68" s="8" t="n">
        <f aca="false">P68+Monthly!Q68</f>
        <v>0</v>
      </c>
      <c r="R68" s="8" t="n">
        <f aca="false">Q68+Monthly!R68</f>
        <v>0</v>
      </c>
      <c r="S68" s="8" t="n">
        <f aca="false">R68+Monthly!S68</f>
        <v>0</v>
      </c>
      <c r="T68" s="8" t="n">
        <f aca="false">S68+Monthly!T68</f>
        <v>0</v>
      </c>
      <c r="U68" s="8" t="n">
        <f aca="false">T68+Monthly!U68</f>
        <v>0</v>
      </c>
      <c r="V68" s="8" t="n">
        <f aca="false">U68+Monthly!V68</f>
        <v>0</v>
      </c>
      <c r="W68" s="8" t="n">
        <f aca="false">V68+Monthly!W68</f>
        <v>0</v>
      </c>
      <c r="X68" s="8" t="n">
        <f aca="false">W68+Monthly!X68</f>
        <v>0</v>
      </c>
      <c r="Y68" s="8" t="n">
        <f aca="false">X68+Monthly!Y68</f>
        <v>0</v>
      </c>
      <c r="Z68" s="9" t="n">
        <f aca="false">Monthly!Z68</f>
        <v>0</v>
      </c>
      <c r="AA68" s="9" t="n">
        <f aca="false">Z68+Monthly!AA68</f>
        <v>0</v>
      </c>
      <c r="AB68" s="9" t="n">
        <f aca="false">AA68+Monthly!AB68</f>
        <v>0</v>
      </c>
      <c r="AC68" s="9" t="n">
        <f aca="false">AB68+Monthly!AC68</f>
        <v>0</v>
      </c>
      <c r="AD68" s="9" t="n">
        <f aca="false">AC68+Monthly!AD68</f>
        <v>0</v>
      </c>
      <c r="AE68" s="9" t="n">
        <f aca="false">AD68+Monthly!AE68</f>
        <v>0</v>
      </c>
      <c r="AF68" s="9" t="n">
        <f aca="false">AE68+Monthly!AF68</f>
        <v>0</v>
      </c>
      <c r="AG68" s="9" t="n">
        <f aca="false">AF68+Monthly!AG68</f>
        <v>0</v>
      </c>
      <c r="AH68" s="9" t="n">
        <f aca="false">AG68+Monthly!AH68</f>
        <v>0</v>
      </c>
      <c r="AI68" s="9" t="n">
        <f aca="false">AH68+Monthly!AI68</f>
        <v>0</v>
      </c>
      <c r="AJ68" s="9" t="n">
        <f aca="false">AI68+Monthly!AJ68</f>
        <v>0</v>
      </c>
      <c r="AK68" s="9" t="n">
        <f aca="false">AJ68+Monthly!AK68</f>
        <v>0</v>
      </c>
    </row>
    <row r="69" customFormat="false" ht="13.8" hidden="false" customHeight="false" outlineLevel="0" collapsed="false">
      <c r="A69" s="11" t="s">
        <v>106</v>
      </c>
      <c r="B69" s="6" t="n">
        <f aca="false">Monthly!B69</f>
        <v>152948</v>
      </c>
      <c r="C69" s="6" t="n">
        <f aca="false">B69+Monthly!C69</f>
        <v>279329</v>
      </c>
      <c r="D69" s="6" t="n">
        <f aca="false">C69+Monthly!D69</f>
        <v>314198.5</v>
      </c>
      <c r="E69" s="6" t="n">
        <f aca="false">D69+Monthly!E69</f>
        <v>352516.5</v>
      </c>
      <c r="F69" s="6" t="n">
        <f aca="false">E69+Monthly!F69</f>
        <v>542472.5</v>
      </c>
      <c r="G69" s="6" t="n">
        <f aca="false">F69+Monthly!G69</f>
        <v>698051.5</v>
      </c>
      <c r="H69" s="6" t="n">
        <f aca="false">G69+Monthly!H69</f>
        <v>834654.5</v>
      </c>
      <c r="I69" s="6" t="n">
        <f aca="false">H69+Monthly!I69</f>
        <v>876234.5</v>
      </c>
      <c r="J69" s="6" t="n">
        <f aca="false">I69+Monthly!J69</f>
        <v>975138.5</v>
      </c>
      <c r="K69" s="6" t="n">
        <f aca="false">J69+Monthly!K69</f>
        <v>1205037</v>
      </c>
      <c r="L69" s="6" t="n">
        <f aca="false">K69+Monthly!L69</f>
        <v>1508380.6</v>
      </c>
      <c r="M69" s="6" t="n">
        <f aca="false">L69+Monthly!M69</f>
        <v>1876388.4</v>
      </c>
      <c r="N69" s="8" t="n">
        <f aca="false">Monthly!N69</f>
        <v>197530</v>
      </c>
      <c r="O69" s="8" t="n">
        <f aca="false">N69+Monthly!O69</f>
        <v>286578</v>
      </c>
      <c r="P69" s="8" t="n">
        <f aca="false">O69+Monthly!P69</f>
        <v>452360.53</v>
      </c>
      <c r="Q69" s="8" t="n">
        <f aca="false">P69+Monthly!Q69</f>
        <v>641578.58</v>
      </c>
      <c r="R69" s="8" t="n">
        <f aca="false">Q69+Monthly!R69</f>
        <v>989740.58</v>
      </c>
      <c r="S69" s="8" t="n">
        <f aca="false">R69+Monthly!S69</f>
        <v>1165116.32</v>
      </c>
      <c r="T69" s="8" t="n">
        <f aca="false">S69+Monthly!T69</f>
        <v>1292192.32</v>
      </c>
      <c r="U69" s="8" t="n">
        <f aca="false">T69+Monthly!U69</f>
        <v>1477729.32</v>
      </c>
      <c r="V69" s="8" t="n">
        <f aca="false">U69+Monthly!V69</f>
        <v>1603806.18</v>
      </c>
      <c r="W69" s="8" t="n">
        <f aca="false">V69+Monthly!W69</f>
        <v>1863553.61</v>
      </c>
      <c r="X69" s="8" t="n">
        <f aca="false">W69+Monthly!X69</f>
        <v>2076000.61</v>
      </c>
      <c r="Y69" s="8" t="n">
        <f aca="false">X69+Monthly!Y69</f>
        <v>2359337.23</v>
      </c>
      <c r="Z69" s="9" t="n">
        <f aca="false">Monthly!Z69</f>
        <v>230940.85</v>
      </c>
      <c r="AA69" s="9" t="n">
        <f aca="false">Z69+Monthly!AA69</f>
        <v>388262.85</v>
      </c>
      <c r="AB69" s="9" t="n">
        <f aca="false">AA69+Monthly!AB69</f>
        <v>512924.85</v>
      </c>
      <c r="AC69" s="9" t="n">
        <f aca="false">AB69+Monthly!AC69</f>
        <v>740659.82</v>
      </c>
      <c r="AD69" s="9" t="n">
        <f aca="false">AC69+Monthly!AD69</f>
        <v>1006368.59</v>
      </c>
      <c r="AE69" s="9" t="n">
        <f aca="false">AD69+Monthly!AE69</f>
        <v>1269926.94</v>
      </c>
      <c r="AF69" s="9" t="n">
        <f aca="false">AE69+Monthly!AF69</f>
        <v>1484271.01</v>
      </c>
      <c r="AG69" s="9" t="n">
        <f aca="false">AF69+Monthly!AG69</f>
        <v>1805393.88</v>
      </c>
      <c r="AH69" s="9" t="n">
        <f aca="false">AG69+Monthly!AH69</f>
        <v>2161511.11</v>
      </c>
      <c r="AI69" s="9" t="n">
        <f aca="false">AH69+Monthly!AI69</f>
        <v>2520256.73</v>
      </c>
      <c r="AJ69" s="9" t="n">
        <f aca="false">AI69+Monthly!AJ69</f>
        <v>2886424.34</v>
      </c>
      <c r="AK69" s="9" t="n">
        <f aca="false">AJ69+Monthly!AK69</f>
        <v>3304563.87</v>
      </c>
    </row>
    <row r="70" customFormat="false" ht="13.8" hidden="false" customHeight="false" outlineLevel="0" collapsed="false">
      <c r="B70" s="6" t="n">
        <f aca="false">Monthly!B70</f>
        <v>0</v>
      </c>
      <c r="C70" s="6" t="n">
        <f aca="false">B70+Monthly!C70</f>
        <v>0</v>
      </c>
      <c r="D70" s="6" t="n">
        <f aca="false">C70+Monthly!D70</f>
        <v>0</v>
      </c>
      <c r="E70" s="6" t="n">
        <f aca="false">D70+Monthly!E70</f>
        <v>0</v>
      </c>
      <c r="F70" s="6" t="n">
        <f aca="false">E70+Monthly!F70</f>
        <v>0</v>
      </c>
      <c r="G70" s="6" t="n">
        <f aca="false">F70+Monthly!G70</f>
        <v>0</v>
      </c>
      <c r="H70" s="6" t="n">
        <f aca="false">G70+Monthly!H70</f>
        <v>0</v>
      </c>
      <c r="I70" s="6" t="n">
        <f aca="false">H70+Monthly!I70</f>
        <v>0</v>
      </c>
      <c r="J70" s="6" t="n">
        <f aca="false">I70+Monthly!J70</f>
        <v>0</v>
      </c>
      <c r="K70" s="6" t="n">
        <f aca="false">J70+Monthly!K70</f>
        <v>0</v>
      </c>
      <c r="L70" s="6" t="n">
        <f aca="false">K70+Monthly!L70</f>
        <v>0</v>
      </c>
      <c r="M70" s="6" t="n">
        <f aca="false">L70+Monthly!M70</f>
        <v>0</v>
      </c>
      <c r="N70" s="8" t="n">
        <f aca="false">Monthly!N70</f>
        <v>0</v>
      </c>
      <c r="O70" s="8" t="n">
        <f aca="false">N70+Monthly!O70</f>
        <v>0</v>
      </c>
      <c r="P70" s="8" t="n">
        <f aca="false">O70+Monthly!P70</f>
        <v>0</v>
      </c>
      <c r="Q70" s="8" t="n">
        <f aca="false">P70+Monthly!Q70</f>
        <v>0</v>
      </c>
      <c r="R70" s="8" t="n">
        <f aca="false">Q70+Monthly!R70</f>
        <v>0</v>
      </c>
      <c r="S70" s="8" t="n">
        <f aca="false">R70+Monthly!S70</f>
        <v>0</v>
      </c>
      <c r="T70" s="8" t="n">
        <f aca="false">S70+Monthly!T70</f>
        <v>0</v>
      </c>
      <c r="U70" s="8" t="n">
        <f aca="false">T70+Monthly!U70</f>
        <v>0</v>
      </c>
      <c r="V70" s="8" t="n">
        <f aca="false">U70+Monthly!V70</f>
        <v>0</v>
      </c>
      <c r="W70" s="8" t="n">
        <f aca="false">V70+Monthly!W70</f>
        <v>0</v>
      </c>
      <c r="X70" s="8" t="n">
        <f aca="false">W70+Monthly!X70</f>
        <v>0</v>
      </c>
      <c r="Y70" s="8" t="n">
        <f aca="false">X70+Monthly!Y70</f>
        <v>0</v>
      </c>
      <c r="Z70" s="9" t="n">
        <f aca="false">Monthly!Z70</f>
        <v>0</v>
      </c>
      <c r="AA70" s="9" t="n">
        <f aca="false">Z70+Monthly!AA70</f>
        <v>0</v>
      </c>
      <c r="AB70" s="9" t="n">
        <f aca="false">AA70+Monthly!AB70</f>
        <v>0</v>
      </c>
      <c r="AC70" s="9" t="n">
        <f aca="false">AB70+Monthly!AC70</f>
        <v>0</v>
      </c>
      <c r="AD70" s="9" t="n">
        <f aca="false">AC70+Monthly!AD70</f>
        <v>0</v>
      </c>
      <c r="AE70" s="9" t="n">
        <f aca="false">AD70+Monthly!AE70</f>
        <v>0</v>
      </c>
      <c r="AF70" s="9" t="n">
        <f aca="false">AE70+Monthly!AF70</f>
        <v>0</v>
      </c>
      <c r="AG70" s="9" t="n">
        <f aca="false">AF70+Monthly!AG70</f>
        <v>0</v>
      </c>
      <c r="AH70" s="9" t="n">
        <f aca="false">AG70+Monthly!AH70</f>
        <v>0</v>
      </c>
      <c r="AI70" s="9" t="n">
        <f aca="false">AH70+Monthly!AI70</f>
        <v>0</v>
      </c>
      <c r="AJ70" s="9" t="n">
        <f aca="false">AI70+Monthly!AJ70</f>
        <v>0</v>
      </c>
      <c r="AK70" s="9" t="n">
        <f aca="false">AJ70+Monthly!AK70</f>
        <v>0</v>
      </c>
    </row>
    <row r="71" customFormat="false" ht="13.8" hidden="false" customHeight="false" outlineLevel="0" collapsed="false">
      <c r="A71" s="11" t="s">
        <v>107</v>
      </c>
      <c r="B71" s="6" t="n">
        <f aca="false">Monthly!B71</f>
        <v>4321.5</v>
      </c>
      <c r="C71" s="6" t="n">
        <f aca="false">B71+Monthly!C71</f>
        <v>13591.5</v>
      </c>
      <c r="D71" s="6" t="n">
        <f aca="false">C71+Monthly!D71</f>
        <v>14018.22</v>
      </c>
      <c r="E71" s="6" t="n">
        <f aca="false">D71+Monthly!E71</f>
        <v>14469.8576811594</v>
      </c>
      <c r="F71" s="6" t="n">
        <f aca="false">E71+Monthly!F71</f>
        <v>15239.4517771004</v>
      </c>
      <c r="G71" s="6" t="n">
        <f aca="false">F71+Monthly!G71</f>
        <v>16492.6971645543</v>
      </c>
      <c r="H71" s="6" t="n">
        <f aca="false">G71+Monthly!H71</f>
        <v>18735.2322996894</v>
      </c>
      <c r="I71" s="6" t="n">
        <f aca="false">H71+Monthly!I71</f>
        <v>19712.2531330227</v>
      </c>
      <c r="J71" s="6" t="n">
        <f aca="false">I71+Monthly!J71</f>
        <v>22158.3245615941</v>
      </c>
      <c r="K71" s="6" t="n">
        <f aca="false">J71+Monthly!K71</f>
        <v>23395.9800799888</v>
      </c>
      <c r="L71" s="6" t="n">
        <f aca="false">K71+Monthly!L71</f>
        <v>23599.4800799888</v>
      </c>
      <c r="M71" s="6" t="n">
        <f aca="false">L71+Monthly!M71</f>
        <v>26445.5599410999</v>
      </c>
      <c r="N71" s="8" t="n">
        <f aca="false">Monthly!N71</f>
        <v>6909.26104972376</v>
      </c>
      <c r="O71" s="8" t="n">
        <f aca="false">N71+Monthly!O71</f>
        <v>10470.7970233211</v>
      </c>
      <c r="P71" s="8" t="n">
        <f aca="false">O71+Monthly!P71</f>
        <v>12128.5562144976</v>
      </c>
      <c r="Q71" s="8" t="n">
        <f aca="false">P71+Monthly!Q71</f>
        <v>16848.0729930211</v>
      </c>
      <c r="R71" s="8" t="n">
        <f aca="false">Q71+Monthly!R71</f>
        <v>21735.1216821597</v>
      </c>
      <c r="S71" s="8" t="n">
        <f aca="false">R71+Monthly!S71</f>
        <v>29774.8994599374</v>
      </c>
      <c r="T71" s="8" t="n">
        <f aca="false">S71+Monthly!T71</f>
        <v>32458.5579965228</v>
      </c>
      <c r="U71" s="8" t="n">
        <f aca="false">T71+Monthly!U71</f>
        <v>33211.2982950303</v>
      </c>
      <c r="V71" s="8" t="n">
        <f aca="false">U71+Monthly!V71</f>
        <v>33970.6732950303</v>
      </c>
      <c r="W71" s="8" t="n">
        <f aca="false">V71+Monthly!W71</f>
        <v>38886.1782455253</v>
      </c>
      <c r="X71" s="8" t="n">
        <f aca="false">W71+Monthly!X71</f>
        <v>40006.1338220849</v>
      </c>
      <c r="Y71" s="8" t="n">
        <f aca="false">X71+Monthly!Y71</f>
        <v>41393.942695805</v>
      </c>
      <c r="Z71" s="9" t="n">
        <f aca="false">Monthly!Z71</f>
        <v>493.164556962025</v>
      </c>
      <c r="AA71" s="9" t="n">
        <f aca="false">Z71+Monthly!AA71</f>
        <v>10142.5216998192</v>
      </c>
      <c r="AB71" s="9" t="n">
        <f aca="false">AA71+Monthly!AB71</f>
        <v>10768.9313043389</v>
      </c>
      <c r="AC71" s="9" t="n">
        <f aca="false">AB71+Monthly!AC71</f>
        <v>15290.5110144839</v>
      </c>
      <c r="AD71" s="9" t="n">
        <f aca="false">AC71+Monthly!AD71</f>
        <v>32242.7627925778</v>
      </c>
      <c r="AE71" s="9" t="n">
        <f aca="false">AD71+Monthly!AE71</f>
        <v>39472.7868889633</v>
      </c>
      <c r="AF71" s="9" t="n">
        <f aca="false">AE71+Monthly!AF71</f>
        <v>48139.0396623389</v>
      </c>
      <c r="AG71" s="9" t="n">
        <f aca="false">AF71+Monthly!AG71</f>
        <v>50474.3947607289</v>
      </c>
      <c r="AH71" s="9" t="n">
        <f aca="false">AG71+Monthly!AH71</f>
        <v>52702.1543235704</v>
      </c>
      <c r="AI71" s="9" t="n">
        <f aca="false">AH71+Monthly!AI71</f>
        <v>67059.5493574304</v>
      </c>
      <c r="AJ71" s="9" t="n">
        <f aca="false">AI71+Monthly!AJ71</f>
        <v>94128.8459353772</v>
      </c>
      <c r="AK71" s="9" t="n">
        <f aca="false">AJ71+Monthly!AK71</f>
        <v>110050.104928183</v>
      </c>
    </row>
    <row r="72" customFormat="false" ht="13.8" hidden="false" customHeight="false" outlineLevel="0" collapsed="false">
      <c r="A72" s="11" t="s">
        <v>108</v>
      </c>
      <c r="B72" s="6" t="n">
        <f aca="false">Monthly!B72</f>
        <v>0</v>
      </c>
      <c r="C72" s="6" t="n">
        <f aca="false">B72+Monthly!C72</f>
        <v>0</v>
      </c>
      <c r="D72" s="6" t="n">
        <f aca="false">C72+Monthly!D72</f>
        <v>0</v>
      </c>
      <c r="E72" s="6" t="n">
        <f aca="false">D72+Monthly!E72</f>
        <v>0</v>
      </c>
      <c r="F72" s="6" t="n">
        <f aca="false">E72+Monthly!F72</f>
        <v>0</v>
      </c>
      <c r="G72" s="6" t="n">
        <f aca="false">F72+Monthly!G72</f>
        <v>0</v>
      </c>
      <c r="H72" s="6" t="n">
        <f aca="false">G72+Monthly!H72</f>
        <v>0</v>
      </c>
      <c r="I72" s="6" t="n">
        <f aca="false">H72+Monthly!I72</f>
        <v>0</v>
      </c>
      <c r="J72" s="6" t="n">
        <f aca="false">I72+Monthly!J72</f>
        <v>0</v>
      </c>
      <c r="K72" s="6" t="n">
        <f aca="false">J72+Monthly!K72</f>
        <v>0</v>
      </c>
      <c r="L72" s="6" t="n">
        <f aca="false">K72+Monthly!L72</f>
        <v>0</v>
      </c>
      <c r="M72" s="6" t="n">
        <f aca="false">L72+Monthly!M72</f>
        <v>0</v>
      </c>
      <c r="N72" s="8" t="n">
        <f aca="false">Monthly!N72</f>
        <v>0</v>
      </c>
      <c r="O72" s="8" t="n">
        <f aca="false">N72+Monthly!O72</f>
        <v>0</v>
      </c>
      <c r="P72" s="8" t="n">
        <f aca="false">O72+Monthly!P72</f>
        <v>0</v>
      </c>
      <c r="Q72" s="8" t="n">
        <f aca="false">P72+Monthly!Q72</f>
        <v>0</v>
      </c>
      <c r="R72" s="8" t="n">
        <f aca="false">Q72+Monthly!R72</f>
        <v>0</v>
      </c>
      <c r="S72" s="8" t="n">
        <f aca="false">R72+Monthly!S72</f>
        <v>0</v>
      </c>
      <c r="T72" s="8" t="n">
        <f aca="false">S72+Monthly!T72</f>
        <v>0</v>
      </c>
      <c r="U72" s="8" t="n">
        <f aca="false">T72+Monthly!U72</f>
        <v>0</v>
      </c>
      <c r="V72" s="8" t="n">
        <f aca="false">U72+Monthly!V72</f>
        <v>0</v>
      </c>
      <c r="W72" s="8" t="n">
        <f aca="false">V72+Monthly!W72</f>
        <v>0</v>
      </c>
      <c r="X72" s="8" t="n">
        <f aca="false">W72+Monthly!X72</f>
        <v>0</v>
      </c>
      <c r="Y72" s="8" t="n">
        <f aca="false">X72+Monthly!Y72</f>
        <v>0</v>
      </c>
      <c r="Z72" s="9" t="n">
        <f aca="false">Monthly!Z72</f>
        <v>0</v>
      </c>
      <c r="AA72" s="9" t="n">
        <f aca="false">Z72+Monthly!AA72</f>
        <v>0</v>
      </c>
      <c r="AB72" s="9" t="n">
        <f aca="false">AA72+Monthly!AB72</f>
        <v>0</v>
      </c>
      <c r="AC72" s="9" t="n">
        <f aca="false">AB72+Monthly!AC72</f>
        <v>0</v>
      </c>
      <c r="AD72" s="9" t="n">
        <f aca="false">AC72+Monthly!AD72</f>
        <v>0</v>
      </c>
      <c r="AE72" s="9" t="n">
        <f aca="false">AD72+Monthly!AE72</f>
        <v>0</v>
      </c>
      <c r="AF72" s="9" t="n">
        <f aca="false">AE72+Monthly!AF72</f>
        <v>0</v>
      </c>
      <c r="AG72" s="9" t="n">
        <f aca="false">AF72+Monthly!AG72</f>
        <v>0</v>
      </c>
      <c r="AH72" s="9" t="n">
        <f aca="false">AG72+Monthly!AH72</f>
        <v>0</v>
      </c>
      <c r="AI72" s="9" t="n">
        <f aca="false">AH72+Monthly!AI72</f>
        <v>0</v>
      </c>
      <c r="AJ72" s="9" t="n">
        <f aca="false">AI72+Monthly!AJ72</f>
        <v>0</v>
      </c>
      <c r="AK72" s="9" t="n">
        <f aca="false">AJ72+Monthly!AK72</f>
        <v>0</v>
      </c>
    </row>
    <row r="73" customFormat="false" ht="13.8" hidden="false" customHeight="false" outlineLevel="0" collapsed="false">
      <c r="A73" s="11" t="s">
        <v>109</v>
      </c>
      <c r="B73" s="6" t="n">
        <f aca="false">Monthly!B73</f>
        <v>0</v>
      </c>
      <c r="C73" s="6" t="n">
        <f aca="false">B73+Monthly!C73</f>
        <v>0</v>
      </c>
      <c r="D73" s="6" t="n">
        <f aca="false">C73+Monthly!D73</f>
        <v>6685.28</v>
      </c>
      <c r="E73" s="6" t="n">
        <f aca="false">D73+Monthly!E73</f>
        <v>9066.64231884058</v>
      </c>
      <c r="F73" s="6" t="n">
        <f aca="false">E73+Monthly!F73</f>
        <v>9600.54822289962</v>
      </c>
      <c r="G73" s="6" t="n">
        <f aca="false">F73+Monthly!G73</f>
        <v>10456.8028354457</v>
      </c>
      <c r="H73" s="6" t="n">
        <f aca="false">G73+Monthly!H73</f>
        <v>12773.2677003106</v>
      </c>
      <c r="I73" s="6" t="n">
        <f aca="false">H73+Monthly!I73</f>
        <v>16893.7468669773</v>
      </c>
      <c r="J73" s="6" t="n">
        <f aca="false">I73+Monthly!J73</f>
        <v>17872.1754384058</v>
      </c>
      <c r="K73" s="6" t="n">
        <f aca="false">J73+Monthly!K73</f>
        <v>17897.5199200112</v>
      </c>
      <c r="L73" s="6" t="n">
        <f aca="false">K73+Monthly!L73</f>
        <v>17897.5199200112</v>
      </c>
      <c r="M73" s="6" t="n">
        <f aca="false">L73+Monthly!M73</f>
        <v>18042.9400589001</v>
      </c>
      <c r="N73" s="8" t="n">
        <f aca="false">Monthly!N73</f>
        <v>136.238950276243</v>
      </c>
      <c r="O73" s="8" t="n">
        <f aca="false">N73+Monthly!O73</f>
        <v>5720.00297667888</v>
      </c>
      <c r="P73" s="8" t="n">
        <f aca="false">O73+Monthly!P73</f>
        <v>13759.2437855024</v>
      </c>
      <c r="Q73" s="8" t="n">
        <f aca="false">P73+Monthly!Q73</f>
        <v>17685.7270069789</v>
      </c>
      <c r="R73" s="8" t="n">
        <f aca="false">Q73+Monthly!R73</f>
        <v>19210.6783178403</v>
      </c>
      <c r="S73" s="8" t="n">
        <f aca="false">R73+Monthly!S73</f>
        <v>24625.9005400626</v>
      </c>
      <c r="T73" s="8" t="n">
        <f aca="false">S73+Monthly!T73</f>
        <v>27443.7420034772</v>
      </c>
      <c r="U73" s="8" t="n">
        <f aca="false">T73+Monthly!U73</f>
        <v>29711.4912572085</v>
      </c>
      <c r="V73" s="8" t="n">
        <f aca="false">U73+Monthly!V73</f>
        <v>37031.8662572085</v>
      </c>
      <c r="W73" s="8" t="n">
        <f aca="false">V73+Monthly!W73</f>
        <v>38581.8002506079</v>
      </c>
      <c r="X73" s="8" t="n">
        <f aca="false">W73+Monthly!X73</f>
        <v>38881.5450521202</v>
      </c>
      <c r="Y73" s="8" t="n">
        <f aca="false">X73+Monthly!Y73</f>
        <v>39204.9750862499</v>
      </c>
      <c r="Z73" s="9" t="n">
        <f aca="false">Monthly!Z73</f>
        <v>303.79746835443</v>
      </c>
      <c r="AA73" s="9" t="n">
        <f aca="false">Z73+Monthly!AA73</f>
        <v>21356.9403254973</v>
      </c>
      <c r="AB73" s="9" t="n">
        <f aca="false">AA73+Monthly!AB73</f>
        <v>25972.5900430114</v>
      </c>
      <c r="AC73" s="9" t="n">
        <f aca="false">AB73+Monthly!AC73</f>
        <v>42357.720477794</v>
      </c>
      <c r="AD73" s="9" t="n">
        <f aca="false">AC73+Monthly!AD73</f>
        <v>59862.1628675522</v>
      </c>
      <c r="AE73" s="9" t="n">
        <f aca="false">AD73+Monthly!AE73</f>
        <v>69052.4399759859</v>
      </c>
      <c r="AF73" s="9" t="n">
        <f aca="false">AE73+Monthly!AF73</f>
        <v>84000.7799125945</v>
      </c>
      <c r="AG73" s="9" t="n">
        <f aca="false">AF73+Monthly!AG73</f>
        <v>94733.9775870131</v>
      </c>
      <c r="AH73" s="9" t="n">
        <f aca="false">AG73+Monthly!AH73</f>
        <v>112593.183415793</v>
      </c>
      <c r="AI73" s="9" t="n">
        <f aca="false">AH73+Monthly!AI73</f>
        <v>121391.13601173</v>
      </c>
      <c r="AJ73" s="9" t="n">
        <f aca="false">AI73+Monthly!AJ73</f>
        <v>127656.231068764</v>
      </c>
      <c r="AK73" s="9" t="n">
        <f aca="false">AJ73+Monthly!AK73</f>
        <v>132388.838982433</v>
      </c>
    </row>
    <row r="74" customFormat="false" ht="13.8" hidden="false" customHeight="false" outlineLevel="0" collapsed="false">
      <c r="A74" s="11" t="s">
        <v>110</v>
      </c>
      <c r="B74" s="6" t="n">
        <f aca="false">Monthly!B74</f>
        <v>0</v>
      </c>
      <c r="C74" s="6" t="n">
        <f aca="false">B74+Monthly!C74</f>
        <v>0</v>
      </c>
      <c r="D74" s="6" t="n">
        <f aca="false">C74+Monthly!D74</f>
        <v>0</v>
      </c>
      <c r="E74" s="6" t="n">
        <f aca="false">D74+Monthly!E74</f>
        <v>0</v>
      </c>
      <c r="F74" s="6" t="n">
        <f aca="false">E74+Monthly!F74</f>
        <v>0</v>
      </c>
      <c r="G74" s="6" t="n">
        <f aca="false">F74+Monthly!G74</f>
        <v>0</v>
      </c>
      <c r="H74" s="6" t="n">
        <f aca="false">G74+Monthly!H74</f>
        <v>0</v>
      </c>
      <c r="I74" s="6" t="n">
        <f aca="false">H74+Monthly!I74</f>
        <v>0</v>
      </c>
      <c r="J74" s="6" t="n">
        <f aca="false">I74+Monthly!J74</f>
        <v>0</v>
      </c>
      <c r="K74" s="6" t="n">
        <f aca="false">J74+Monthly!K74</f>
        <v>0</v>
      </c>
      <c r="L74" s="6" t="n">
        <f aca="false">K74+Monthly!L74</f>
        <v>0</v>
      </c>
      <c r="M74" s="6" t="n">
        <f aca="false">L74+Monthly!M74</f>
        <v>0</v>
      </c>
      <c r="N74" s="8" t="n">
        <f aca="false">Monthly!N74</f>
        <v>0</v>
      </c>
      <c r="O74" s="8" t="n">
        <f aca="false">N74+Monthly!O74</f>
        <v>0</v>
      </c>
      <c r="P74" s="8" t="n">
        <f aca="false">O74+Monthly!P74</f>
        <v>0</v>
      </c>
      <c r="Q74" s="8" t="n">
        <f aca="false">P74+Monthly!Q74</f>
        <v>0</v>
      </c>
      <c r="R74" s="8" t="n">
        <f aca="false">Q74+Monthly!R74</f>
        <v>0</v>
      </c>
      <c r="S74" s="8" t="n">
        <f aca="false">R74+Monthly!S74</f>
        <v>0</v>
      </c>
      <c r="T74" s="8" t="n">
        <f aca="false">S74+Monthly!T74</f>
        <v>0</v>
      </c>
      <c r="U74" s="8" t="n">
        <f aca="false">T74+Monthly!U74</f>
        <v>171.510447761194</v>
      </c>
      <c r="V74" s="8" t="n">
        <f aca="false">U74+Monthly!V74</f>
        <v>961.260447761194</v>
      </c>
      <c r="W74" s="8" t="n">
        <f aca="false">V74+Monthly!W74</f>
        <v>1204.8215038668</v>
      </c>
      <c r="X74" s="8" t="n">
        <f aca="false">W74+Monthly!X74</f>
        <v>1226.62112579497</v>
      </c>
      <c r="Y74" s="8" t="n">
        <f aca="false">X74+Monthly!Y74</f>
        <v>1238.38221794514</v>
      </c>
      <c r="Z74" s="9" t="n">
        <f aca="false">Monthly!Z74</f>
        <v>3.0379746835443</v>
      </c>
      <c r="AA74" s="9" t="n">
        <f aca="false">Z74+Monthly!AA74</f>
        <v>3.0379746835443</v>
      </c>
      <c r="AB74" s="9" t="n">
        <f aca="false">AA74+Monthly!AB74</f>
        <v>596.478652649646</v>
      </c>
      <c r="AC74" s="9" t="n">
        <f aca="false">AB74+Monthly!AC74</f>
        <v>1312.76850772211</v>
      </c>
      <c r="AD74" s="9" t="n">
        <f aca="false">AC74+Monthly!AD74</f>
        <v>5675.07433987005</v>
      </c>
      <c r="AE74" s="9" t="n">
        <f aca="false">AD74+Monthly!AE74</f>
        <v>6158.77313505077</v>
      </c>
      <c r="AF74" s="9" t="n">
        <f aca="false">AE74+Monthly!AF74</f>
        <v>6423.68042506662</v>
      </c>
      <c r="AG74" s="9" t="n">
        <f aca="false">AF74+Monthly!AG74</f>
        <v>6541.62765225803</v>
      </c>
      <c r="AH74" s="9" t="n">
        <f aca="false">AG74+Monthly!AH74</f>
        <v>6838.6622606369</v>
      </c>
      <c r="AI74" s="9" t="n">
        <f aca="false">AH74+Monthly!AI74</f>
        <v>7594.31463084006</v>
      </c>
      <c r="AJ74" s="9" t="n">
        <f aca="false">AI74+Monthly!AJ74</f>
        <v>10079.9229958591</v>
      </c>
      <c r="AK74" s="9" t="n">
        <f aca="false">AJ74+Monthly!AK74</f>
        <v>12241.0560893843</v>
      </c>
    </row>
    <row r="75" customFormat="false" ht="13.8" hidden="false" customHeight="false" outlineLevel="0" collapsed="false">
      <c r="A75" s="11" t="s">
        <v>111</v>
      </c>
      <c r="B75" s="6" t="n">
        <f aca="false">Monthly!B75</f>
        <v>0</v>
      </c>
      <c r="C75" s="6" t="n">
        <f aca="false">B75+Monthly!C75</f>
        <v>0</v>
      </c>
      <c r="D75" s="6" t="n">
        <f aca="false">C75+Monthly!D75</f>
        <v>0</v>
      </c>
      <c r="E75" s="6" t="n">
        <f aca="false">D75+Monthly!E75</f>
        <v>0</v>
      </c>
      <c r="F75" s="6" t="n">
        <f aca="false">E75+Monthly!F75</f>
        <v>0</v>
      </c>
      <c r="G75" s="6" t="n">
        <f aca="false">F75+Monthly!G75</f>
        <v>0</v>
      </c>
      <c r="H75" s="6" t="n">
        <f aca="false">G75+Monthly!H75</f>
        <v>0</v>
      </c>
      <c r="I75" s="6" t="n">
        <f aca="false">H75+Monthly!I75</f>
        <v>0</v>
      </c>
      <c r="J75" s="6" t="n">
        <f aca="false">I75+Monthly!J75</f>
        <v>0</v>
      </c>
      <c r="K75" s="6" t="n">
        <f aca="false">J75+Monthly!K75</f>
        <v>0</v>
      </c>
      <c r="L75" s="6" t="n">
        <f aca="false">K75+Monthly!L75</f>
        <v>0</v>
      </c>
      <c r="M75" s="6" t="n">
        <f aca="false">L75+Monthly!M75</f>
        <v>0</v>
      </c>
      <c r="N75" s="8" t="n">
        <f aca="false">Monthly!N75</f>
        <v>0</v>
      </c>
      <c r="O75" s="8" t="n">
        <f aca="false">N75+Monthly!O75</f>
        <v>0</v>
      </c>
      <c r="P75" s="8" t="n">
        <f aca="false">O75+Monthly!P75</f>
        <v>0</v>
      </c>
      <c r="Q75" s="8" t="n">
        <f aca="false">P75+Monthly!Q75</f>
        <v>0</v>
      </c>
      <c r="R75" s="8" t="n">
        <f aca="false">Q75+Monthly!R75</f>
        <v>0</v>
      </c>
      <c r="S75" s="8" t="n">
        <f aca="false">R75+Monthly!S75</f>
        <v>0</v>
      </c>
      <c r="T75" s="8" t="n">
        <f aca="false">S75+Monthly!T75</f>
        <v>0</v>
      </c>
      <c r="U75" s="8" t="n">
        <f aca="false">T75+Monthly!U75</f>
        <v>0</v>
      </c>
      <c r="V75" s="8" t="n">
        <f aca="false">U75+Monthly!V75</f>
        <v>0</v>
      </c>
      <c r="W75" s="8" t="n">
        <f aca="false">V75+Monthly!W75</f>
        <v>0</v>
      </c>
      <c r="X75" s="8" t="n">
        <f aca="false">W75+Monthly!X75</f>
        <v>0</v>
      </c>
      <c r="Y75" s="8" t="n">
        <f aca="false">X75+Monthly!Y75</f>
        <v>0</v>
      </c>
      <c r="Z75" s="9" t="n">
        <f aca="false">Monthly!Z75</f>
        <v>0</v>
      </c>
      <c r="AA75" s="9" t="n">
        <f aca="false">Z75+Monthly!AA75</f>
        <v>0</v>
      </c>
      <c r="AB75" s="9" t="n">
        <f aca="false">AA75+Monthly!AB75</f>
        <v>0</v>
      </c>
      <c r="AC75" s="9" t="n">
        <f aca="false">AB75+Monthly!AC75</f>
        <v>0</v>
      </c>
      <c r="AD75" s="9" t="n">
        <f aca="false">AC75+Monthly!AD75</f>
        <v>0</v>
      </c>
      <c r="AE75" s="9" t="n">
        <f aca="false">AD75+Monthly!AE75</f>
        <v>0</v>
      </c>
      <c r="AF75" s="9" t="n">
        <f aca="false">AE75+Monthly!AF75</f>
        <v>0</v>
      </c>
      <c r="AG75" s="9" t="n">
        <f aca="false">AF75+Monthly!AG75</f>
        <v>0</v>
      </c>
      <c r="AH75" s="9" t="n">
        <f aca="false">AG75+Monthly!AH75</f>
        <v>0</v>
      </c>
      <c r="AI75" s="9" t="n">
        <f aca="false">AH75+Monthly!AI75</f>
        <v>0</v>
      </c>
      <c r="AJ75" s="9" t="n">
        <f aca="false">AI75+Monthly!AJ75</f>
        <v>0</v>
      </c>
      <c r="AK75" s="9" t="n">
        <f aca="false">AJ75+Monthly!AK75</f>
        <v>0</v>
      </c>
    </row>
    <row r="76" customFormat="false" ht="13.8" hidden="false" customHeight="false" outlineLevel="0" collapsed="false">
      <c r="A76" s="11" t="s">
        <v>112</v>
      </c>
      <c r="B76" s="6" t="n">
        <f aca="false">Monthly!B76</f>
        <v>4321.5</v>
      </c>
      <c r="C76" s="6" t="n">
        <f aca="false">B76+Monthly!C76</f>
        <v>13591.5</v>
      </c>
      <c r="D76" s="6" t="n">
        <f aca="false">C76+Monthly!D76</f>
        <v>20703.5</v>
      </c>
      <c r="E76" s="6" t="n">
        <f aca="false">D76+Monthly!E76</f>
        <v>23536.5</v>
      </c>
      <c r="F76" s="6" t="n">
        <f aca="false">E76+Monthly!F76</f>
        <v>24840</v>
      </c>
      <c r="G76" s="6" t="n">
        <f aca="false">F76+Monthly!G76</f>
        <v>26949.5</v>
      </c>
      <c r="H76" s="6" t="n">
        <f aca="false">G76+Monthly!H76</f>
        <v>31508.5</v>
      </c>
      <c r="I76" s="6" t="n">
        <f aca="false">H76+Monthly!I76</f>
        <v>36606</v>
      </c>
      <c r="J76" s="6" t="n">
        <f aca="false">I76+Monthly!J76</f>
        <v>40030.5</v>
      </c>
      <c r="K76" s="6" t="n">
        <f aca="false">J76+Monthly!K76</f>
        <v>41293.5</v>
      </c>
      <c r="L76" s="6" t="n">
        <f aca="false">K76+Monthly!L76</f>
        <v>41497</v>
      </c>
      <c r="M76" s="6" t="n">
        <f aca="false">L76+Monthly!M76</f>
        <v>44488.5</v>
      </c>
      <c r="N76" s="8" t="n">
        <f aca="false">Monthly!N76</f>
        <v>7045.5</v>
      </c>
      <c r="O76" s="8" t="n">
        <f aca="false">N76+Monthly!O76</f>
        <v>16190.8</v>
      </c>
      <c r="P76" s="8" t="n">
        <f aca="false">O76+Monthly!P76</f>
        <v>25887.8</v>
      </c>
      <c r="Q76" s="8" t="n">
        <f aca="false">P76+Monthly!Q76</f>
        <v>34533.8</v>
      </c>
      <c r="R76" s="8" t="n">
        <f aca="false">Q76+Monthly!R76</f>
        <v>40945.8</v>
      </c>
      <c r="S76" s="8" t="n">
        <f aca="false">R76+Monthly!S76</f>
        <v>54400.8</v>
      </c>
      <c r="T76" s="8" t="n">
        <f aca="false">S76+Monthly!T76</f>
        <v>59902.3</v>
      </c>
      <c r="U76" s="8" t="n">
        <f aca="false">T76+Monthly!U76</f>
        <v>63094.3</v>
      </c>
      <c r="V76" s="8" t="n">
        <f aca="false">U76+Monthly!V76</f>
        <v>71963.8</v>
      </c>
      <c r="W76" s="8" t="n">
        <f aca="false">V76+Monthly!W76</f>
        <v>78672.8</v>
      </c>
      <c r="X76" s="8" t="n">
        <f aca="false">W76+Monthly!X76</f>
        <v>80114.3</v>
      </c>
      <c r="Y76" s="8" t="n">
        <f aca="false">X76+Monthly!Y76</f>
        <v>81837.3</v>
      </c>
      <c r="Z76" s="9" t="n">
        <f aca="false">Monthly!Z76</f>
        <v>800</v>
      </c>
      <c r="AA76" s="9" t="n">
        <f aca="false">Z76+Monthly!AA76</f>
        <v>31502.5</v>
      </c>
      <c r="AB76" s="9" t="n">
        <f aca="false">AA76+Monthly!AB76</f>
        <v>37338</v>
      </c>
      <c r="AC76" s="9" t="n">
        <f aca="false">AB76+Monthly!AC76</f>
        <v>58961</v>
      </c>
      <c r="AD76" s="9" t="n">
        <f aca="false">AC76+Monthly!AD76</f>
        <v>97780</v>
      </c>
      <c r="AE76" s="9" t="n">
        <f aca="false">AD76+Monthly!AE76</f>
        <v>114684</v>
      </c>
      <c r="AF76" s="9" t="n">
        <f aca="false">AE76+Monthly!AF76</f>
        <v>138563.5</v>
      </c>
      <c r="AG76" s="9" t="n">
        <f aca="false">AF76+Monthly!AG76</f>
        <v>151750</v>
      </c>
      <c r="AH76" s="9" t="n">
        <f aca="false">AG76+Monthly!AH76</f>
        <v>172134</v>
      </c>
      <c r="AI76" s="9" t="n">
        <f aca="false">AH76+Monthly!AI76</f>
        <v>196045</v>
      </c>
      <c r="AJ76" s="9" t="n">
        <f aca="false">AI76+Monthly!AJ76</f>
        <v>231865</v>
      </c>
      <c r="AK76" s="9" t="n">
        <f aca="false">AJ76+Monthly!AK76</f>
        <v>254680</v>
      </c>
    </row>
    <row r="77" customFormat="false" ht="13.8" hidden="false" customHeight="false" outlineLevel="0" collapsed="false">
      <c r="B77" s="6" t="n">
        <f aca="false">Monthly!B77</f>
        <v>0</v>
      </c>
      <c r="C77" s="6" t="n">
        <f aca="false">B77+Monthly!C77</f>
        <v>0</v>
      </c>
      <c r="D77" s="6" t="n">
        <f aca="false">C77+Monthly!D77</f>
        <v>0</v>
      </c>
      <c r="E77" s="6" t="n">
        <f aca="false">D77+Monthly!E77</f>
        <v>0</v>
      </c>
      <c r="F77" s="6" t="n">
        <f aca="false">E77+Monthly!F77</f>
        <v>0</v>
      </c>
      <c r="G77" s="6" t="n">
        <f aca="false">F77+Monthly!G77</f>
        <v>0</v>
      </c>
      <c r="H77" s="6" t="n">
        <f aca="false">G77+Monthly!H77</f>
        <v>0</v>
      </c>
      <c r="I77" s="6" t="n">
        <f aca="false">H77+Monthly!I77</f>
        <v>0</v>
      </c>
      <c r="J77" s="6" t="n">
        <f aca="false">I77+Monthly!J77</f>
        <v>0</v>
      </c>
      <c r="K77" s="6" t="n">
        <f aca="false">J77+Monthly!K77</f>
        <v>0</v>
      </c>
      <c r="L77" s="6" t="n">
        <f aca="false">K77+Monthly!L77</f>
        <v>0</v>
      </c>
      <c r="M77" s="6" t="n">
        <f aca="false">L77+Monthly!M77</f>
        <v>0</v>
      </c>
      <c r="N77" s="8" t="n">
        <f aca="false">Monthly!N77</f>
        <v>0</v>
      </c>
      <c r="O77" s="8" t="n">
        <f aca="false">N77+Monthly!O77</f>
        <v>0</v>
      </c>
      <c r="P77" s="8" t="n">
        <f aca="false">O77+Monthly!P77</f>
        <v>0</v>
      </c>
      <c r="Q77" s="8" t="n">
        <f aca="false">P77+Monthly!Q77</f>
        <v>0</v>
      </c>
      <c r="R77" s="8" t="n">
        <f aca="false">Q77+Monthly!R77</f>
        <v>0</v>
      </c>
      <c r="S77" s="8" t="n">
        <f aca="false">R77+Monthly!S77</f>
        <v>0</v>
      </c>
      <c r="T77" s="8" t="n">
        <f aca="false">S77+Monthly!T77</f>
        <v>0</v>
      </c>
      <c r="U77" s="8" t="n">
        <f aca="false">T77+Monthly!U77</f>
        <v>0</v>
      </c>
      <c r="V77" s="8" t="n">
        <f aca="false">U77+Monthly!V77</f>
        <v>0</v>
      </c>
      <c r="W77" s="8" t="n">
        <f aca="false">V77+Monthly!W77</f>
        <v>0</v>
      </c>
      <c r="X77" s="8" t="n">
        <f aca="false">W77+Monthly!X77</f>
        <v>0</v>
      </c>
      <c r="Y77" s="8" t="n">
        <f aca="false">X77+Monthly!Y77</f>
        <v>0</v>
      </c>
      <c r="Z77" s="9" t="n">
        <f aca="false">Monthly!Z77</f>
        <v>0</v>
      </c>
      <c r="AA77" s="9" t="n">
        <f aca="false">Z77+Monthly!AA77</f>
        <v>0</v>
      </c>
      <c r="AB77" s="9" t="n">
        <f aca="false">AA77+Monthly!AB77</f>
        <v>0</v>
      </c>
      <c r="AC77" s="9" t="n">
        <f aca="false">AB77+Monthly!AC77</f>
        <v>0</v>
      </c>
      <c r="AD77" s="9" t="n">
        <f aca="false">AC77+Monthly!AD77</f>
        <v>0</v>
      </c>
      <c r="AE77" s="9" t="n">
        <f aca="false">AD77+Monthly!AE77</f>
        <v>0</v>
      </c>
      <c r="AF77" s="9" t="n">
        <f aca="false">AE77+Monthly!AF77</f>
        <v>0</v>
      </c>
      <c r="AG77" s="9" t="n">
        <f aca="false">AF77+Monthly!AG77</f>
        <v>0</v>
      </c>
      <c r="AH77" s="9" t="n">
        <f aca="false">AG77+Monthly!AH77</f>
        <v>0</v>
      </c>
      <c r="AI77" s="9" t="n">
        <f aca="false">AH77+Monthly!AI77</f>
        <v>0</v>
      </c>
      <c r="AJ77" s="9" t="n">
        <f aca="false">AI77+Monthly!AJ77</f>
        <v>0</v>
      </c>
      <c r="AK77" s="9" t="n">
        <f aca="false">AJ77+Monthly!AK77</f>
        <v>0</v>
      </c>
    </row>
    <row r="78" customFormat="false" ht="13.8" hidden="false" customHeight="false" outlineLevel="0" collapsed="false">
      <c r="A78" s="11" t="s">
        <v>113</v>
      </c>
      <c r="B78" s="6" t="n">
        <f aca="false">Monthly!B78</f>
        <v>84100</v>
      </c>
      <c r="C78" s="6" t="n">
        <f aca="false">B78+Monthly!C78</f>
        <v>104800</v>
      </c>
      <c r="D78" s="6" t="n">
        <f aca="false">C78+Monthly!D78</f>
        <v>106432</v>
      </c>
      <c r="E78" s="6" t="n">
        <f aca="false">D78+Monthly!E78</f>
        <v>108026.202898551</v>
      </c>
      <c r="F78" s="6" t="n">
        <f aca="false">E78+Monthly!F78</f>
        <v>134683.029466816</v>
      </c>
      <c r="G78" s="6" t="n">
        <f aca="false">F78+Monthly!G78</f>
        <v>163615.50179154</v>
      </c>
      <c r="H78" s="6" t="n">
        <f aca="false">G78+Monthly!H78</f>
        <v>173010.636926675</v>
      </c>
      <c r="I78" s="6" t="n">
        <f aca="false">H78+Monthly!I78</f>
        <v>176144.386926675</v>
      </c>
      <c r="J78" s="6" t="n">
        <f aca="false">I78+Monthly!J78</f>
        <v>181858.67264096</v>
      </c>
      <c r="K78" s="6" t="n">
        <f aca="false">J78+Monthly!K78</f>
        <v>256088.605751328</v>
      </c>
      <c r="L78" s="6" t="n">
        <f aca="false">K78+Monthly!L78</f>
        <v>384488.605751328</v>
      </c>
      <c r="M78" s="6" t="n">
        <f aca="false">L78+Monthly!M78</f>
        <v>545688.495056884</v>
      </c>
      <c r="N78" s="8" t="n">
        <f aca="false">Monthly!N78</f>
        <v>95908.8397790055</v>
      </c>
      <c r="O78" s="8" t="n">
        <f aca="false">N78+Monthly!O78</f>
        <v>119901.199514979</v>
      </c>
      <c r="P78" s="8" t="n">
        <f aca="false">O78+Monthly!P78</f>
        <v>134109.660875273</v>
      </c>
      <c r="Q78" s="8" t="n">
        <f aca="false">P78+Monthly!Q78</f>
        <v>182010.698280195</v>
      </c>
      <c r="R78" s="8" t="n">
        <f aca="false">Q78+Monthly!R78</f>
        <v>284458.085920644</v>
      </c>
      <c r="S78" s="8" t="n">
        <f aca="false">R78+Monthly!S78</f>
        <v>333205.848883607</v>
      </c>
      <c r="T78" s="8" t="n">
        <f aca="false">S78+Monthly!T78</f>
        <v>354449.751322632</v>
      </c>
      <c r="U78" s="8" t="n">
        <f aca="false">T78+Monthly!U78</f>
        <v>370940.706546512</v>
      </c>
      <c r="V78" s="8" t="n">
        <f aca="false">U78+Monthly!V78</f>
        <v>376004.918875279</v>
      </c>
      <c r="W78" s="8" t="n">
        <f aca="false">V78+Monthly!W78</f>
        <v>426998.97828122</v>
      </c>
      <c r="X78" s="8" t="n">
        <f aca="false">W78+Monthly!X78</f>
        <v>531807.862969311</v>
      </c>
      <c r="Y78" s="8" t="n">
        <f aca="false">X78+Monthly!Y78</f>
        <v>652989.432935181</v>
      </c>
      <c r="Z78" s="9" t="n">
        <f aca="false">Monthly!Z78</f>
        <v>116712.015822785</v>
      </c>
      <c r="AA78" s="9" t="n">
        <f aca="false">Z78+Monthly!AA78</f>
        <v>173768.292965642</v>
      </c>
      <c r="AB78" s="9" t="n">
        <f aca="false">AA78+Monthly!AB78</f>
        <v>187817.667993891</v>
      </c>
      <c r="AC78" s="9" t="n">
        <f aca="false">AB78+Monthly!AC78</f>
        <v>209854.383314801</v>
      </c>
      <c r="AD78" s="9" t="n">
        <f aca="false">AC78+Monthly!AD78</f>
        <v>277535.437368856</v>
      </c>
      <c r="AE78" s="9" t="n">
        <f aca="false">AD78+Monthly!AE78</f>
        <v>337664.191103795</v>
      </c>
      <c r="AF78" s="9" t="n">
        <f aca="false">AE78+Monthly!AF78</f>
        <v>381470.874938977</v>
      </c>
      <c r="AG78" s="9" t="n">
        <f aca="false">AF78+Monthly!AG78</f>
        <v>399283.790860266</v>
      </c>
      <c r="AH78" s="9" t="n">
        <f aca="false">AG78+Monthly!AH78</f>
        <v>409850.428018736</v>
      </c>
      <c r="AI78" s="9" t="n">
        <f aca="false">AH78+Monthly!AI78</f>
        <v>534977.308379909</v>
      </c>
      <c r="AJ78" s="9" t="n">
        <f aca="false">AI78+Monthly!AJ78</f>
        <v>738238.857809567</v>
      </c>
      <c r="AK78" s="9" t="n">
        <f aca="false">AJ78+Monthly!AK78</f>
        <v>902549.181550574</v>
      </c>
    </row>
    <row r="79" customFormat="false" ht="13.8" hidden="false" customHeight="false" outlineLevel="0" collapsed="false">
      <c r="A79" s="11" t="s">
        <v>114</v>
      </c>
      <c r="B79" s="6" t="n">
        <f aca="false">Monthly!B79</f>
        <v>0</v>
      </c>
      <c r="C79" s="6" t="n">
        <f aca="false">B79+Monthly!C79</f>
        <v>0</v>
      </c>
      <c r="D79" s="6" t="n">
        <f aca="false">C79+Monthly!D79</f>
        <v>0</v>
      </c>
      <c r="E79" s="6" t="n">
        <f aca="false">D79+Monthly!E79</f>
        <v>0</v>
      </c>
      <c r="F79" s="6" t="n">
        <f aca="false">E79+Monthly!F79</f>
        <v>0</v>
      </c>
      <c r="G79" s="6" t="n">
        <f aca="false">F79+Monthly!G79</f>
        <v>0</v>
      </c>
      <c r="H79" s="6" t="n">
        <f aca="false">G79+Monthly!H79</f>
        <v>0</v>
      </c>
      <c r="I79" s="6" t="n">
        <f aca="false">H79+Monthly!I79</f>
        <v>0</v>
      </c>
      <c r="J79" s="6" t="n">
        <f aca="false">I79+Monthly!J79</f>
        <v>0</v>
      </c>
      <c r="K79" s="6" t="n">
        <f aca="false">J79+Monthly!K79</f>
        <v>0</v>
      </c>
      <c r="L79" s="6" t="n">
        <f aca="false">K79+Monthly!L79</f>
        <v>0</v>
      </c>
      <c r="M79" s="6" t="n">
        <f aca="false">L79+Monthly!M79</f>
        <v>0</v>
      </c>
      <c r="N79" s="8" t="n">
        <f aca="false">Monthly!N79</f>
        <v>0</v>
      </c>
      <c r="O79" s="8" t="n">
        <f aca="false">N79+Monthly!O79</f>
        <v>0</v>
      </c>
      <c r="P79" s="8" t="n">
        <f aca="false">O79+Monthly!P79</f>
        <v>0</v>
      </c>
      <c r="Q79" s="8" t="n">
        <f aca="false">P79+Monthly!Q79</f>
        <v>0</v>
      </c>
      <c r="R79" s="8" t="n">
        <f aca="false">Q79+Monthly!R79</f>
        <v>0</v>
      </c>
      <c r="S79" s="8" t="n">
        <f aca="false">R79+Monthly!S79</f>
        <v>0</v>
      </c>
      <c r="T79" s="8" t="n">
        <f aca="false">S79+Monthly!T79</f>
        <v>0</v>
      </c>
      <c r="U79" s="8" t="n">
        <f aca="false">T79+Monthly!U79</f>
        <v>0</v>
      </c>
      <c r="V79" s="8" t="n">
        <f aca="false">U79+Monthly!V79</f>
        <v>0</v>
      </c>
      <c r="W79" s="8" t="n">
        <f aca="false">V79+Monthly!W79</f>
        <v>0</v>
      </c>
      <c r="X79" s="8" t="n">
        <f aca="false">W79+Monthly!X79</f>
        <v>0</v>
      </c>
      <c r="Y79" s="8" t="n">
        <f aca="false">X79+Monthly!Y79</f>
        <v>0</v>
      </c>
      <c r="Z79" s="9" t="n">
        <f aca="false">Monthly!Z79</f>
        <v>0</v>
      </c>
      <c r="AA79" s="9" t="n">
        <f aca="false">Z79+Monthly!AA79</f>
        <v>0</v>
      </c>
      <c r="AB79" s="9" t="n">
        <f aca="false">AA79+Monthly!AB79</f>
        <v>0</v>
      </c>
      <c r="AC79" s="9" t="n">
        <f aca="false">AB79+Monthly!AC79</f>
        <v>0</v>
      </c>
      <c r="AD79" s="9" t="n">
        <f aca="false">AC79+Monthly!AD79</f>
        <v>0</v>
      </c>
      <c r="AE79" s="9" t="n">
        <f aca="false">AD79+Monthly!AE79</f>
        <v>0</v>
      </c>
      <c r="AF79" s="9" t="n">
        <f aca="false">AE79+Monthly!AF79</f>
        <v>0</v>
      </c>
      <c r="AG79" s="9" t="n">
        <f aca="false">AF79+Monthly!AG79</f>
        <v>0</v>
      </c>
      <c r="AH79" s="9" t="n">
        <f aca="false">AG79+Monthly!AH79</f>
        <v>0</v>
      </c>
      <c r="AI79" s="9" t="n">
        <f aca="false">AH79+Monthly!AI79</f>
        <v>0</v>
      </c>
      <c r="AJ79" s="9" t="n">
        <f aca="false">AI79+Monthly!AJ79</f>
        <v>0</v>
      </c>
      <c r="AK79" s="9" t="n">
        <f aca="false">AJ79+Monthly!AK79</f>
        <v>0</v>
      </c>
    </row>
    <row r="80" customFormat="false" ht="13.8" hidden="false" customHeight="false" outlineLevel="0" collapsed="false">
      <c r="A80" s="11" t="s">
        <v>115</v>
      </c>
      <c r="B80" s="6" t="n">
        <f aca="false">Monthly!B80</f>
        <v>0</v>
      </c>
      <c r="C80" s="6" t="n">
        <f aca="false">B80+Monthly!C80</f>
        <v>0</v>
      </c>
      <c r="D80" s="6" t="n">
        <f aca="false">C80+Monthly!D80</f>
        <v>25568</v>
      </c>
      <c r="E80" s="6" t="n">
        <f aca="false">D80+Monthly!E80</f>
        <v>33973.7971014493</v>
      </c>
      <c r="F80" s="6" t="n">
        <f aca="false">E80+Monthly!F80</f>
        <v>52466.9705331836</v>
      </c>
      <c r="G80" s="6" t="n">
        <f aca="false">F80+Monthly!G80</f>
        <v>72234.4982084603</v>
      </c>
      <c r="H80" s="6" t="n">
        <f aca="false">G80+Monthly!H80</f>
        <v>81939.3630733252</v>
      </c>
      <c r="I80" s="6" t="n">
        <f aca="false">H80+Monthly!I80</f>
        <v>95155.6130733252</v>
      </c>
      <c r="J80" s="6" t="n">
        <f aca="false">I80+Monthly!J80</f>
        <v>97441.3273590395</v>
      </c>
      <c r="K80" s="6" t="n">
        <f aca="false">J80+Monthly!K80</f>
        <v>98961.3942486716</v>
      </c>
      <c r="L80" s="6" t="n">
        <f aca="false">K80+Monthly!L80</f>
        <v>98961.3942486716</v>
      </c>
      <c r="M80" s="6" t="n">
        <f aca="false">L80+Monthly!M80</f>
        <v>107197.884943116</v>
      </c>
      <c r="N80" s="8" t="n">
        <f aca="false">Monthly!N80</f>
        <v>1891.16022099448</v>
      </c>
      <c r="O80" s="8" t="n">
        <f aca="false">N80+Monthly!O80</f>
        <v>39506.3004850209</v>
      </c>
      <c r="P80" s="8" t="n">
        <f aca="false">O80+Monthly!P80</f>
        <v>108409.699124727</v>
      </c>
      <c r="Q80" s="8" t="n">
        <f aca="false">P80+Monthly!Q80</f>
        <v>148261.791719805</v>
      </c>
      <c r="R80" s="8" t="n">
        <f aca="false">Q80+Monthly!R80</f>
        <v>180229.404079356</v>
      </c>
      <c r="S80" s="8" t="n">
        <f aca="false">R80+Monthly!S80</f>
        <v>213063.641116393</v>
      </c>
      <c r="T80" s="8" t="n">
        <f aca="false">S80+Monthly!T80</f>
        <v>235369.738677368</v>
      </c>
      <c r="U80" s="8" t="n">
        <f aca="false">T80+Monthly!U80</f>
        <v>285051.350617667</v>
      </c>
      <c r="V80" s="8" t="n">
        <f aca="false">U80+Monthly!V80</f>
        <v>333870.357466982</v>
      </c>
      <c r="W80" s="8" t="n">
        <f aca="false">V80+Monthly!W80</f>
        <v>349949.565387774</v>
      </c>
      <c r="X80" s="8" t="n">
        <f aca="false">W80+Monthly!X80</f>
        <v>378000.605085316</v>
      </c>
      <c r="Y80" s="8" t="n">
        <f aca="false">X80+Monthly!Y80</f>
        <v>406242.072662108</v>
      </c>
      <c r="Z80" s="9" t="n">
        <f aca="false">Monthly!Z80</f>
        <v>71896.5189873418</v>
      </c>
      <c r="AA80" s="9" t="n">
        <f aca="false">Z80+Monthly!AA80</f>
        <v>196382.941844485</v>
      </c>
      <c r="AB80" s="9" t="n">
        <f aca="false">AA80+Monthly!AB80</f>
        <v>299904.652578948</v>
      </c>
      <c r="AC80" s="9" t="n">
        <f aca="false">AB80+Monthly!AC80</f>
        <v>379760.472454724</v>
      </c>
      <c r="AD80" s="9" t="n">
        <f aca="false">AC80+Monthly!AD80</f>
        <v>449646.121103373</v>
      </c>
      <c r="AE80" s="9" t="n">
        <f aca="false">AD80+Monthly!AE80</f>
        <v>526077.38905518</v>
      </c>
      <c r="AF80" s="9" t="n">
        <f aca="false">AE80+Monthly!AF80</f>
        <v>601639.136281805</v>
      </c>
      <c r="AG80" s="9" t="n">
        <f aca="false">AF80+Monthly!AG80</f>
        <v>683506.57814227</v>
      </c>
      <c r="AH80" s="9" t="n">
        <f aca="false">AG80+Monthly!AH80</f>
        <v>768215.786029337</v>
      </c>
      <c r="AI80" s="9" t="n">
        <f aca="false">AH80+Monthly!AI80</f>
        <v>844891.280385996</v>
      </c>
      <c r="AJ80" s="9" t="n">
        <f aca="false">AI80+Monthly!AJ80</f>
        <v>891935.462895502</v>
      </c>
      <c r="AK80" s="9" t="n">
        <f aca="false">AJ80+Monthly!AK80</f>
        <v>940776.847787588</v>
      </c>
    </row>
    <row r="81" customFormat="false" ht="13.8" hidden="false" customHeight="false" outlineLevel="0" collapsed="false">
      <c r="A81" s="11" t="s">
        <v>116</v>
      </c>
      <c r="B81" s="6" t="n">
        <f aca="false">Monthly!B81</f>
        <v>0</v>
      </c>
      <c r="C81" s="6" t="n">
        <f aca="false">B81+Monthly!C81</f>
        <v>0</v>
      </c>
      <c r="D81" s="6" t="n">
        <f aca="false">C81+Monthly!D81</f>
        <v>0</v>
      </c>
      <c r="E81" s="6" t="n">
        <f aca="false">D81+Monthly!E81</f>
        <v>0</v>
      </c>
      <c r="F81" s="6" t="n">
        <f aca="false">E81+Monthly!F81</f>
        <v>0</v>
      </c>
      <c r="G81" s="6" t="n">
        <f aca="false">F81+Monthly!G81</f>
        <v>0</v>
      </c>
      <c r="H81" s="6" t="n">
        <f aca="false">G81+Monthly!H81</f>
        <v>0</v>
      </c>
      <c r="I81" s="6" t="n">
        <f aca="false">H81+Monthly!I81</f>
        <v>0</v>
      </c>
      <c r="J81" s="6" t="n">
        <f aca="false">I81+Monthly!J81</f>
        <v>0</v>
      </c>
      <c r="K81" s="6" t="n">
        <f aca="false">J81+Monthly!K81</f>
        <v>0</v>
      </c>
      <c r="L81" s="6" t="n">
        <f aca="false">K81+Monthly!L81</f>
        <v>0</v>
      </c>
      <c r="M81" s="6" t="n">
        <f aca="false">L81+Monthly!M81</f>
        <v>0</v>
      </c>
      <c r="N81" s="8" t="n">
        <f aca="false">Monthly!N81</f>
        <v>0</v>
      </c>
      <c r="O81" s="8" t="n">
        <f aca="false">N81+Monthly!O81</f>
        <v>0</v>
      </c>
      <c r="P81" s="8" t="n">
        <f aca="false">O81+Monthly!P81</f>
        <v>0</v>
      </c>
      <c r="Q81" s="8" t="n">
        <f aca="false">P81+Monthly!Q81</f>
        <v>0</v>
      </c>
      <c r="R81" s="8" t="n">
        <f aca="false">Q81+Monthly!R81</f>
        <v>0</v>
      </c>
      <c r="S81" s="8" t="n">
        <f aca="false">R81+Monthly!S81</f>
        <v>0</v>
      </c>
      <c r="T81" s="8" t="n">
        <f aca="false">S81+Monthly!T81</f>
        <v>0</v>
      </c>
      <c r="U81" s="8" t="n">
        <f aca="false">T81+Monthly!U81</f>
        <v>3757.4328358209</v>
      </c>
      <c r="V81" s="8" t="n">
        <f aca="false">U81+Monthly!V81</f>
        <v>9024.2136577387</v>
      </c>
      <c r="W81" s="8" t="n">
        <f aca="false">V81+Monthly!W81</f>
        <v>11550.946331006</v>
      </c>
      <c r="X81" s="8" t="n">
        <f aca="false">W81+Monthly!X81</f>
        <v>13591.0219453728</v>
      </c>
      <c r="Y81" s="8" t="n">
        <f aca="false">X81+Monthly!Y81</f>
        <v>14617.9844027106</v>
      </c>
      <c r="Z81" s="9" t="n">
        <f aca="false">Monthly!Z81</f>
        <v>718.965189873418</v>
      </c>
      <c r="AA81" s="9" t="n">
        <f aca="false">Z81+Monthly!AA81</f>
        <v>718.965189873418</v>
      </c>
      <c r="AB81" s="9" t="n">
        <f aca="false">AA81+Monthly!AB81</f>
        <v>14028.8994271616</v>
      </c>
      <c r="AC81" s="9" t="n">
        <f aca="false">AB81+Monthly!AC81</f>
        <v>17519.8642304742</v>
      </c>
      <c r="AD81" s="9" t="n">
        <f aca="false">AC81+Monthly!AD81</f>
        <v>34936.1615277715</v>
      </c>
      <c r="AE81" s="9" t="n">
        <f aca="false">AD81+Monthly!AE81</f>
        <v>38958.8598410245</v>
      </c>
      <c r="AF81" s="9" t="n">
        <f aca="false">AE81+Monthly!AF81</f>
        <v>40297.9287792178</v>
      </c>
      <c r="AG81" s="9" t="n">
        <f aca="false">AF81+Monthly!AG81</f>
        <v>41197.5709974647</v>
      </c>
      <c r="AH81" s="9" t="n">
        <f aca="false">AG81+Monthly!AH81</f>
        <v>42606.4559519274</v>
      </c>
      <c r="AI81" s="9" t="n">
        <f aca="false">AH81+Monthly!AI81</f>
        <v>49192.0812340944</v>
      </c>
      <c r="AJ81" s="9" t="n">
        <f aca="false">AI81+Monthly!AJ81</f>
        <v>67856.3492949309</v>
      </c>
      <c r="AK81" s="9" t="n">
        <f aca="false">AJ81+Monthly!AK81</f>
        <v>90159.6406618374</v>
      </c>
    </row>
    <row r="82" customFormat="false" ht="13.8" hidden="false" customHeight="false" outlineLevel="0" collapsed="false">
      <c r="A82" s="11" t="s">
        <v>117</v>
      </c>
      <c r="B82" s="6" t="n">
        <f aca="false">Monthly!B82</f>
        <v>0</v>
      </c>
      <c r="C82" s="6" t="n">
        <f aca="false">B82+Monthly!C82</f>
        <v>0</v>
      </c>
      <c r="D82" s="6" t="n">
        <f aca="false">C82+Monthly!D82</f>
        <v>0</v>
      </c>
      <c r="E82" s="6" t="n">
        <f aca="false">D82+Monthly!E82</f>
        <v>0</v>
      </c>
      <c r="F82" s="6" t="n">
        <f aca="false">E82+Monthly!F82</f>
        <v>0</v>
      </c>
      <c r="G82" s="6" t="n">
        <f aca="false">F82+Monthly!G82</f>
        <v>0</v>
      </c>
      <c r="H82" s="6" t="n">
        <f aca="false">G82+Monthly!H82</f>
        <v>0</v>
      </c>
      <c r="I82" s="6" t="n">
        <f aca="false">H82+Monthly!I82</f>
        <v>0</v>
      </c>
      <c r="J82" s="6" t="n">
        <f aca="false">I82+Monthly!J82</f>
        <v>0</v>
      </c>
      <c r="K82" s="6" t="n">
        <f aca="false">J82+Monthly!K82</f>
        <v>0</v>
      </c>
      <c r="L82" s="6" t="n">
        <f aca="false">K82+Monthly!L82</f>
        <v>0</v>
      </c>
      <c r="M82" s="6" t="n">
        <f aca="false">L82+Monthly!M82</f>
        <v>0</v>
      </c>
      <c r="N82" s="8" t="n">
        <f aca="false">Monthly!N82</f>
        <v>0</v>
      </c>
      <c r="O82" s="8" t="n">
        <f aca="false">N82+Monthly!O82</f>
        <v>0</v>
      </c>
      <c r="P82" s="8" t="n">
        <f aca="false">O82+Monthly!P82</f>
        <v>0</v>
      </c>
      <c r="Q82" s="8" t="n">
        <f aca="false">P82+Monthly!Q82</f>
        <v>0</v>
      </c>
      <c r="R82" s="8" t="n">
        <f aca="false">Q82+Monthly!R82</f>
        <v>0</v>
      </c>
      <c r="S82" s="8" t="n">
        <f aca="false">R82+Monthly!S82</f>
        <v>0</v>
      </c>
      <c r="T82" s="8" t="n">
        <f aca="false">S82+Monthly!T82</f>
        <v>0</v>
      </c>
      <c r="U82" s="8" t="n">
        <f aca="false">T82+Monthly!U82</f>
        <v>0</v>
      </c>
      <c r="V82" s="8" t="n">
        <f aca="false">U82+Monthly!V82</f>
        <v>0</v>
      </c>
      <c r="W82" s="8" t="n">
        <f aca="false">V82+Monthly!W82</f>
        <v>0</v>
      </c>
      <c r="X82" s="8" t="n">
        <f aca="false">W82+Monthly!X82</f>
        <v>0</v>
      </c>
      <c r="Y82" s="8" t="n">
        <f aca="false">X82+Monthly!Y82</f>
        <v>0</v>
      </c>
      <c r="Z82" s="9" t="n">
        <f aca="false">Monthly!Z82</f>
        <v>0</v>
      </c>
      <c r="AA82" s="9" t="n">
        <f aca="false">Z82+Monthly!AA82</f>
        <v>0</v>
      </c>
      <c r="AB82" s="9" t="n">
        <f aca="false">AA82+Monthly!AB82</f>
        <v>0</v>
      </c>
      <c r="AC82" s="9" t="n">
        <f aca="false">AB82+Monthly!AC82</f>
        <v>0</v>
      </c>
      <c r="AD82" s="9" t="n">
        <f aca="false">AC82+Monthly!AD82</f>
        <v>0</v>
      </c>
      <c r="AE82" s="9" t="n">
        <f aca="false">AD82+Monthly!AE82</f>
        <v>0</v>
      </c>
      <c r="AF82" s="9" t="n">
        <f aca="false">AE82+Monthly!AF82</f>
        <v>0</v>
      </c>
      <c r="AG82" s="9" t="n">
        <f aca="false">AF82+Monthly!AG82</f>
        <v>0</v>
      </c>
      <c r="AH82" s="9" t="n">
        <f aca="false">AG82+Monthly!AH82</f>
        <v>0</v>
      </c>
      <c r="AI82" s="9" t="n">
        <f aca="false">AH82+Monthly!AI82</f>
        <v>0</v>
      </c>
      <c r="AJ82" s="9" t="n">
        <f aca="false">AI82+Monthly!AJ82</f>
        <v>0</v>
      </c>
      <c r="AK82" s="9" t="n">
        <f aca="false">AJ82+Monthly!AK82</f>
        <v>0</v>
      </c>
    </row>
    <row r="83" customFormat="false" ht="13.8" hidden="false" customHeight="false" outlineLevel="0" collapsed="false">
      <c r="A83" s="11" t="s">
        <v>118</v>
      </c>
      <c r="B83" s="6" t="n">
        <f aca="false">Monthly!B83</f>
        <v>84100</v>
      </c>
      <c r="C83" s="6" t="n">
        <f aca="false">B83+Monthly!C83</f>
        <v>104800</v>
      </c>
      <c r="D83" s="6" t="n">
        <f aca="false">C83+Monthly!D83</f>
        <v>132000</v>
      </c>
      <c r="E83" s="6" t="n">
        <f aca="false">D83+Monthly!E83</f>
        <v>142000</v>
      </c>
      <c r="F83" s="6" t="n">
        <f aca="false">E83+Monthly!F83</f>
        <v>187150</v>
      </c>
      <c r="G83" s="6" t="n">
        <f aca="false">F83+Monthly!G83</f>
        <v>235850</v>
      </c>
      <c r="H83" s="6" t="n">
        <f aca="false">G83+Monthly!H83</f>
        <v>254950</v>
      </c>
      <c r="I83" s="6" t="n">
        <f aca="false">H83+Monthly!I83</f>
        <v>271300</v>
      </c>
      <c r="J83" s="6" t="n">
        <f aca="false">I83+Monthly!J83</f>
        <v>279300</v>
      </c>
      <c r="K83" s="6" t="n">
        <f aca="false">J83+Monthly!K83</f>
        <v>355050</v>
      </c>
      <c r="L83" s="6" t="n">
        <f aca="false">K83+Monthly!L83</f>
        <v>483450</v>
      </c>
      <c r="M83" s="6" t="n">
        <f aca="false">L83+Monthly!M83</f>
        <v>652886.38</v>
      </c>
      <c r="N83" s="8" t="n">
        <f aca="false">Monthly!N83</f>
        <v>97800</v>
      </c>
      <c r="O83" s="8" t="n">
        <f aca="false">N83+Monthly!O83</f>
        <v>159407.5</v>
      </c>
      <c r="P83" s="8" t="n">
        <f aca="false">O83+Monthly!P83</f>
        <v>242519.36</v>
      </c>
      <c r="Q83" s="8" t="n">
        <f aca="false">P83+Monthly!Q83</f>
        <v>330272.49</v>
      </c>
      <c r="R83" s="8" t="n">
        <f aca="false">Q83+Monthly!R83</f>
        <v>464687.49</v>
      </c>
      <c r="S83" s="8" t="n">
        <f aca="false">R83+Monthly!S83</f>
        <v>546269.49</v>
      </c>
      <c r="T83" s="8" t="n">
        <f aca="false">S83+Monthly!T83</f>
        <v>589819.49</v>
      </c>
      <c r="U83" s="8" t="n">
        <f aca="false">T83+Monthly!U83</f>
        <v>659749.49</v>
      </c>
      <c r="V83" s="8" t="n">
        <f aca="false">U83+Monthly!V83</f>
        <v>718899.49</v>
      </c>
      <c r="W83" s="8" t="n">
        <f aca="false">V83+Monthly!W83</f>
        <v>788499.49</v>
      </c>
      <c r="X83" s="8" t="n">
        <f aca="false">W83+Monthly!X83</f>
        <v>923399.49</v>
      </c>
      <c r="Y83" s="8" t="n">
        <f aca="false">X83+Monthly!Y83</f>
        <v>1073849.49</v>
      </c>
      <c r="Z83" s="9" t="n">
        <f aca="false">Monthly!Z83</f>
        <v>189327.5</v>
      </c>
      <c r="AA83" s="9" t="n">
        <f aca="false">Z83+Monthly!AA83</f>
        <v>370870.2</v>
      </c>
      <c r="AB83" s="9" t="n">
        <f aca="false">AA83+Monthly!AB83</f>
        <v>501751.22</v>
      </c>
      <c r="AC83" s="9" t="n">
        <f aca="false">AB83+Monthly!AC83</f>
        <v>607134.72</v>
      </c>
      <c r="AD83" s="9" t="n">
        <f aca="false">AC83+Monthly!AD83</f>
        <v>762117.72</v>
      </c>
      <c r="AE83" s="9" t="n">
        <f aca="false">AD83+Monthly!AE83</f>
        <v>902700.44</v>
      </c>
      <c r="AF83" s="9" t="n">
        <f aca="false">AE83+Monthly!AF83</f>
        <v>1023407.94</v>
      </c>
      <c r="AG83" s="9" t="n">
        <f aca="false">AF83+Monthly!AG83</f>
        <v>1123987.94</v>
      </c>
      <c r="AH83" s="9" t="n">
        <f aca="false">AG83+Monthly!AH83</f>
        <v>1220672.67</v>
      </c>
      <c r="AI83" s="9" t="n">
        <f aca="false">AH83+Monthly!AI83</f>
        <v>1429060.67</v>
      </c>
      <c r="AJ83" s="9" t="n">
        <f aca="false">AI83+Monthly!AJ83</f>
        <v>1698030.67</v>
      </c>
      <c r="AK83" s="9" t="n">
        <f aca="false">AJ83+Monthly!AK83</f>
        <v>1933485.67</v>
      </c>
    </row>
    <row r="84" customFormat="false" ht="13.8" hidden="false" customHeight="false" outlineLevel="0" collapsed="false">
      <c r="B84" s="6" t="n">
        <f aca="false">Monthly!B84</f>
        <v>0</v>
      </c>
      <c r="C84" s="6" t="n">
        <f aca="false">B84+Monthly!C84</f>
        <v>0</v>
      </c>
      <c r="D84" s="6" t="n">
        <f aca="false">C84+Monthly!D84</f>
        <v>0</v>
      </c>
      <c r="E84" s="6" t="n">
        <f aca="false">D84+Monthly!E84</f>
        <v>0</v>
      </c>
      <c r="F84" s="6" t="n">
        <f aca="false">E84+Monthly!F84</f>
        <v>0</v>
      </c>
      <c r="G84" s="6" t="n">
        <f aca="false">F84+Monthly!G84</f>
        <v>0</v>
      </c>
      <c r="H84" s="6" t="n">
        <f aca="false">G84+Monthly!H84</f>
        <v>0</v>
      </c>
      <c r="I84" s="6" t="n">
        <f aca="false">H84+Monthly!I84</f>
        <v>0</v>
      </c>
      <c r="J84" s="6" t="n">
        <f aca="false">I84+Monthly!J84</f>
        <v>0</v>
      </c>
      <c r="K84" s="6" t="n">
        <f aca="false">J84+Monthly!K84</f>
        <v>0</v>
      </c>
      <c r="L84" s="6" t="n">
        <f aca="false">K84+Monthly!L84</f>
        <v>0</v>
      </c>
      <c r="M84" s="6" t="n">
        <f aca="false">L84+Monthly!M84</f>
        <v>0</v>
      </c>
      <c r="N84" s="8" t="n">
        <f aca="false">Monthly!N84</f>
        <v>0</v>
      </c>
      <c r="O84" s="8" t="n">
        <f aca="false">N84+Monthly!O84</f>
        <v>0</v>
      </c>
      <c r="P84" s="8" t="n">
        <f aca="false">O84+Monthly!P84</f>
        <v>0</v>
      </c>
      <c r="Q84" s="8" t="n">
        <f aca="false">P84+Monthly!Q84</f>
        <v>0</v>
      </c>
      <c r="R84" s="8" t="n">
        <f aca="false">Q84+Monthly!R84</f>
        <v>0</v>
      </c>
      <c r="S84" s="8" t="n">
        <f aca="false">R84+Monthly!S84</f>
        <v>0</v>
      </c>
      <c r="T84" s="8" t="n">
        <f aca="false">S84+Monthly!T84</f>
        <v>0</v>
      </c>
      <c r="U84" s="8" t="n">
        <f aca="false">T84+Monthly!U84</f>
        <v>0</v>
      </c>
      <c r="V84" s="8" t="n">
        <f aca="false">U84+Monthly!V84</f>
        <v>0</v>
      </c>
      <c r="W84" s="8" t="n">
        <f aca="false">V84+Monthly!W84</f>
        <v>0</v>
      </c>
      <c r="X84" s="8" t="n">
        <f aca="false">W84+Monthly!X84</f>
        <v>0</v>
      </c>
      <c r="Y84" s="8" t="n">
        <f aca="false">X84+Monthly!Y84</f>
        <v>0</v>
      </c>
      <c r="Z84" s="9" t="n">
        <f aca="false">Monthly!Z84</f>
        <v>0</v>
      </c>
      <c r="AA84" s="9" t="n">
        <f aca="false">Z84+Monthly!AA84</f>
        <v>0</v>
      </c>
      <c r="AB84" s="9" t="n">
        <f aca="false">AA84+Monthly!AB84</f>
        <v>0</v>
      </c>
      <c r="AC84" s="9" t="n">
        <f aca="false">AB84+Monthly!AC84</f>
        <v>0</v>
      </c>
      <c r="AD84" s="9" t="n">
        <f aca="false">AC84+Monthly!AD84</f>
        <v>0</v>
      </c>
      <c r="AE84" s="9" t="n">
        <f aca="false">AD84+Monthly!AE84</f>
        <v>0</v>
      </c>
      <c r="AF84" s="9" t="n">
        <f aca="false">AE84+Monthly!AF84</f>
        <v>0</v>
      </c>
      <c r="AG84" s="9" t="n">
        <f aca="false">AF84+Monthly!AG84</f>
        <v>0</v>
      </c>
      <c r="AH84" s="9" t="n">
        <f aca="false">AG84+Monthly!AH84</f>
        <v>0</v>
      </c>
      <c r="AI84" s="9" t="n">
        <f aca="false">AH84+Monthly!AI84</f>
        <v>0</v>
      </c>
      <c r="AJ84" s="9" t="n">
        <f aca="false">AI84+Monthly!AJ84</f>
        <v>0</v>
      </c>
      <c r="AK84" s="9" t="n">
        <f aca="false">AJ84+Monthly!AK84</f>
        <v>0</v>
      </c>
    </row>
    <row r="85" customFormat="false" ht="13.8" hidden="false" customHeight="false" outlineLevel="0" collapsed="false">
      <c r="A85" s="11" t="s">
        <v>119</v>
      </c>
      <c r="B85" s="6" t="n">
        <f aca="false">Monthly!B85</f>
        <v>3231353.62</v>
      </c>
      <c r="C85" s="6" t="n">
        <f aca="false">B85+Monthly!C85</f>
        <v>3605823.41</v>
      </c>
      <c r="D85" s="6" t="n">
        <f aca="false">C85+Monthly!D85</f>
        <v>3649648.8</v>
      </c>
      <c r="E85" s="6" t="n">
        <f aca="false">D85+Monthly!E85</f>
        <v>3649648.8</v>
      </c>
      <c r="F85" s="6" t="n">
        <f aca="false">E85+Monthly!F85</f>
        <v>3651599.8</v>
      </c>
      <c r="G85" s="6" t="n">
        <f aca="false">F85+Monthly!G85</f>
        <v>3651599.8</v>
      </c>
      <c r="H85" s="6" t="n">
        <f aca="false">G85+Monthly!H85</f>
        <v>3659101.89</v>
      </c>
      <c r="I85" s="6" t="n">
        <f aca="false">H85+Monthly!I85</f>
        <v>3659101.89</v>
      </c>
      <c r="J85" s="6" t="n">
        <f aca="false">I85+Monthly!J85</f>
        <v>3663369.22</v>
      </c>
      <c r="K85" s="6" t="n">
        <f aca="false">J85+Monthly!K85</f>
        <v>5619965.4</v>
      </c>
      <c r="L85" s="6" t="n">
        <f aca="false">K85+Monthly!L85</f>
        <v>8906047.49</v>
      </c>
      <c r="M85" s="6" t="n">
        <f aca="false">L85+Monthly!M85</f>
        <v>10414221.45</v>
      </c>
      <c r="N85" s="8" t="n">
        <f aca="false">Monthly!N85</f>
        <v>1689447.02</v>
      </c>
      <c r="O85" s="8" t="n">
        <f aca="false">N85+Monthly!O85</f>
        <v>1793441.65</v>
      </c>
      <c r="P85" s="8" t="n">
        <f aca="false">O85+Monthly!P85</f>
        <v>1834034.43</v>
      </c>
      <c r="Q85" s="8" t="n">
        <f aca="false">P85+Monthly!Q85</f>
        <v>1875427.62</v>
      </c>
      <c r="R85" s="8" t="n">
        <f aca="false">Q85+Monthly!R85</f>
        <v>1923437.63</v>
      </c>
      <c r="S85" s="8" t="n">
        <f aca="false">R85+Monthly!S85</f>
        <v>1944553</v>
      </c>
      <c r="T85" s="8" t="n">
        <f aca="false">S85+Monthly!T85</f>
        <v>1960099.07</v>
      </c>
      <c r="U85" s="8" t="n">
        <f aca="false">T85+Monthly!U85</f>
        <v>1971497.66</v>
      </c>
      <c r="V85" s="8" t="n">
        <f aca="false">U85+Monthly!V85</f>
        <v>1971497.66</v>
      </c>
      <c r="W85" s="8" t="n">
        <f aca="false">V85+Monthly!W85</f>
        <v>2286835.99</v>
      </c>
      <c r="X85" s="8" t="n">
        <f aca="false">W85+Monthly!X85</f>
        <v>4840175.8</v>
      </c>
      <c r="Y85" s="8" t="n">
        <f aca="false">X85+Monthly!Y85</f>
        <v>6436833.86</v>
      </c>
      <c r="Z85" s="9" t="n">
        <f aca="false">Monthly!Z85</f>
        <v>1019162.87</v>
      </c>
      <c r="AA85" s="9" t="n">
        <f aca="false">Z85+Monthly!AA85</f>
        <v>1176975.61</v>
      </c>
      <c r="AB85" s="9" t="n">
        <f aca="false">AA85+Monthly!AB85</f>
        <v>1206521.67</v>
      </c>
      <c r="AC85" s="9" t="n">
        <f aca="false">AB85+Monthly!AC85</f>
        <v>1224502.45</v>
      </c>
      <c r="AD85" s="9" t="n">
        <f aca="false">AC85+Monthly!AD85</f>
        <v>1225110.92</v>
      </c>
      <c r="AE85" s="9" t="n">
        <f aca="false">AD85+Monthly!AE85</f>
        <v>1937286.02</v>
      </c>
      <c r="AF85" s="9" t="n">
        <f aca="false">AE85+Monthly!AF85</f>
        <v>1947847.54</v>
      </c>
      <c r="AG85" s="9" t="n">
        <f aca="false">AF85+Monthly!AG85</f>
        <v>1948473.62</v>
      </c>
      <c r="AH85" s="9" t="n">
        <f aca="false">AG85+Monthly!AH85</f>
        <v>1950244.31</v>
      </c>
      <c r="AI85" s="9" t="n">
        <f aca="false">AH85+Monthly!AI85</f>
        <v>1960351.31</v>
      </c>
      <c r="AJ85" s="9" t="n">
        <f aca="false">AI85+Monthly!AJ85</f>
        <v>2834201.75</v>
      </c>
      <c r="AK85" s="9" t="n">
        <f aca="false">AJ85+Monthly!AK85</f>
        <v>5692656.92</v>
      </c>
    </row>
    <row r="86" customFormat="false" ht="13.8" hidden="false" customHeight="false" outlineLevel="0" collapsed="false">
      <c r="B86" s="6" t="n">
        <f aca="false">Monthly!B86</f>
        <v>0</v>
      </c>
      <c r="C86" s="6" t="n">
        <f aca="false">B86+Monthly!C86</f>
        <v>0</v>
      </c>
      <c r="D86" s="6" t="n">
        <f aca="false">C86+Monthly!D86</f>
        <v>0</v>
      </c>
      <c r="E86" s="6" t="n">
        <f aca="false">D86+Monthly!E86</f>
        <v>0</v>
      </c>
      <c r="F86" s="6" t="n">
        <f aca="false">E86+Monthly!F86</f>
        <v>0</v>
      </c>
      <c r="G86" s="6" t="n">
        <f aca="false">F86+Monthly!G86</f>
        <v>0</v>
      </c>
      <c r="H86" s="6" t="n">
        <f aca="false">G86+Monthly!H86</f>
        <v>0</v>
      </c>
      <c r="I86" s="6" t="n">
        <f aca="false">H86+Monthly!I86</f>
        <v>0</v>
      </c>
      <c r="J86" s="6" t="n">
        <f aca="false">I86+Monthly!J86</f>
        <v>0</v>
      </c>
      <c r="K86" s="6" t="n">
        <f aca="false">J86+Monthly!K86</f>
        <v>0</v>
      </c>
      <c r="L86" s="6" t="n">
        <f aca="false">K86+Monthly!L86</f>
        <v>0</v>
      </c>
      <c r="M86" s="6" t="n">
        <f aca="false">L86+Monthly!M86</f>
        <v>0</v>
      </c>
      <c r="N86" s="8" t="n">
        <f aca="false">Monthly!N86</f>
        <v>0</v>
      </c>
      <c r="O86" s="8" t="n">
        <f aca="false">N86+Monthly!O86</f>
        <v>0</v>
      </c>
      <c r="P86" s="8" t="n">
        <f aca="false">O86+Monthly!P86</f>
        <v>0</v>
      </c>
      <c r="Q86" s="8" t="n">
        <f aca="false">P86+Monthly!Q86</f>
        <v>0</v>
      </c>
      <c r="R86" s="8" t="n">
        <f aca="false">Q86+Monthly!R86</f>
        <v>0</v>
      </c>
      <c r="S86" s="8" t="n">
        <f aca="false">R86+Monthly!S86</f>
        <v>0</v>
      </c>
      <c r="T86" s="8" t="n">
        <f aca="false">S86+Monthly!T86</f>
        <v>0</v>
      </c>
      <c r="U86" s="8" t="n">
        <f aca="false">T86+Monthly!U86</f>
        <v>0</v>
      </c>
      <c r="V86" s="8" t="n">
        <f aca="false">U86+Monthly!V86</f>
        <v>0</v>
      </c>
      <c r="W86" s="8" t="n">
        <f aca="false">V86+Monthly!W86</f>
        <v>0</v>
      </c>
      <c r="X86" s="8" t="n">
        <f aca="false">W86+Monthly!X86</f>
        <v>0</v>
      </c>
      <c r="Y86" s="8" t="n">
        <f aca="false">X86+Monthly!Y86</f>
        <v>0</v>
      </c>
      <c r="Z86" s="9" t="n">
        <f aca="false">Monthly!Z86</f>
        <v>0</v>
      </c>
      <c r="AA86" s="9" t="n">
        <f aca="false">Z86+Monthly!AA86</f>
        <v>0</v>
      </c>
      <c r="AB86" s="9" t="n">
        <f aca="false">AA86+Monthly!AB86</f>
        <v>0</v>
      </c>
      <c r="AC86" s="9" t="n">
        <f aca="false">AB86+Monthly!AC86</f>
        <v>0</v>
      </c>
      <c r="AD86" s="9" t="n">
        <f aca="false">AC86+Monthly!AD86</f>
        <v>0</v>
      </c>
      <c r="AE86" s="9" t="n">
        <f aca="false">AD86+Monthly!AE86</f>
        <v>0</v>
      </c>
      <c r="AF86" s="9" t="n">
        <f aca="false">AE86+Monthly!AF86</f>
        <v>0</v>
      </c>
      <c r="AG86" s="9" t="n">
        <f aca="false">AF86+Monthly!AG86</f>
        <v>0</v>
      </c>
      <c r="AH86" s="9" t="n">
        <f aca="false">AG86+Monthly!AH86</f>
        <v>0</v>
      </c>
      <c r="AI86" s="9" t="n">
        <f aca="false">AH86+Monthly!AI86</f>
        <v>0</v>
      </c>
      <c r="AJ86" s="9" t="n">
        <f aca="false">AI86+Monthly!AJ86</f>
        <v>0</v>
      </c>
      <c r="AK86" s="9" t="n">
        <f aca="false">AJ86+Monthly!AK86</f>
        <v>0</v>
      </c>
    </row>
    <row r="87" customFormat="false" ht="13.8" hidden="false" customHeight="false" outlineLevel="0" collapsed="false">
      <c r="A87" s="11" t="s">
        <v>120</v>
      </c>
      <c r="B87" s="6" t="n">
        <f aca="false">Monthly!B87</f>
        <v>869877.19</v>
      </c>
      <c r="C87" s="6" t="n">
        <f aca="false">B87+Monthly!C87</f>
        <v>1375592.35</v>
      </c>
      <c r="D87" s="6" t="n">
        <f aca="false">C87+Monthly!D87</f>
        <v>1458258.6346738</v>
      </c>
      <c r="E87" s="6" t="n">
        <f aca="false">D87+Monthly!E87</f>
        <v>1657716.23748591</v>
      </c>
      <c r="F87" s="6" t="n">
        <f aca="false">E87+Monthly!F87</f>
        <v>2250659.93546936</v>
      </c>
      <c r="G87" s="6" t="n">
        <f aca="false">F87+Monthly!G87</f>
        <v>2695454.91681352</v>
      </c>
      <c r="H87" s="6" t="n">
        <f aca="false">G87+Monthly!H87</f>
        <v>2981688.9510296</v>
      </c>
      <c r="I87" s="6" t="n">
        <f aca="false">H87+Monthly!I87</f>
        <v>3161493.29397563</v>
      </c>
      <c r="J87" s="6" t="n">
        <f aca="false">I87+Monthly!J87</f>
        <v>3405305.33776507</v>
      </c>
      <c r="K87" s="6" t="n">
        <f aca="false">J87+Monthly!K87</f>
        <v>4661134.97545336</v>
      </c>
      <c r="L87" s="6" t="n">
        <f aca="false">K87+Monthly!L87</f>
        <v>6114241.83545336</v>
      </c>
      <c r="M87" s="6" t="n">
        <f aca="false">L87+Monthly!M87</f>
        <v>7702106.21850513</v>
      </c>
      <c r="N87" s="8" t="n">
        <f aca="false">Monthly!N87</f>
        <v>1102110.96452492</v>
      </c>
      <c r="O87" s="8" t="n">
        <f aca="false">N87+Monthly!O87</f>
        <v>1616072.49567196</v>
      </c>
      <c r="P87" s="8" t="n">
        <f aca="false">O87+Monthly!P87</f>
        <v>1943915.07663552</v>
      </c>
      <c r="Q87" s="8" t="n">
        <f aca="false">P87+Monthly!Q87</f>
        <v>3037042.10135018</v>
      </c>
      <c r="R87" s="8" t="n">
        <f aca="false">Q87+Monthly!R87</f>
        <v>4480295.06817749</v>
      </c>
      <c r="S87" s="8" t="n">
        <f aca="false">R87+Monthly!S87</f>
        <v>5083288.09550389</v>
      </c>
      <c r="T87" s="8" t="n">
        <f aca="false">S87+Monthly!T87</f>
        <v>5581692.83093915</v>
      </c>
      <c r="U87" s="8" t="n">
        <f aca="false">T87+Monthly!U87</f>
        <v>5924830.72623785</v>
      </c>
      <c r="V87" s="8" t="n">
        <f aca="false">U87+Monthly!V87</f>
        <v>6130338.58723394</v>
      </c>
      <c r="W87" s="8" t="n">
        <f aca="false">V87+Monthly!W87</f>
        <v>7131442.13462847</v>
      </c>
      <c r="X87" s="8" t="n">
        <f aca="false">W87+Monthly!X87</f>
        <v>8463599.12794426</v>
      </c>
      <c r="Y87" s="8" t="n">
        <f aca="false">X87+Monthly!Y87</f>
        <v>10085377.8770583</v>
      </c>
      <c r="Z87" s="9" t="n">
        <f aca="false">Monthly!Z87</f>
        <v>1372187.75117435</v>
      </c>
      <c r="AA87" s="9" t="n">
        <f aca="false">Z87+Monthly!AA87</f>
        <v>2202679.80223712</v>
      </c>
      <c r="AB87" s="9" t="n">
        <f aca="false">AA87+Monthly!AB87</f>
        <v>2788821.89108401</v>
      </c>
      <c r="AC87" s="9" t="n">
        <f aca="false">AB87+Monthly!AC87</f>
        <v>3435226.31973295</v>
      </c>
      <c r="AD87" s="9" t="n">
        <f aca="false">AC87+Monthly!AD87</f>
        <v>4485926.40030164</v>
      </c>
      <c r="AE87" s="9" t="n">
        <f aca="false">AD87+Monthly!AE87</f>
        <v>5429347.74852769</v>
      </c>
      <c r="AF87" s="9" t="n">
        <f aca="false">AE87+Monthly!AF87</f>
        <v>5960500.2111952</v>
      </c>
      <c r="AG87" s="9" t="n">
        <f aca="false">AF87+Monthly!AG87</f>
        <v>6514779.03601621</v>
      </c>
      <c r="AH87" s="9" t="n">
        <f aca="false">AG87+Monthly!AH87</f>
        <v>6953924.95804259</v>
      </c>
      <c r="AI87" s="9" t="n">
        <f aca="false">AH87+Monthly!AI87</f>
        <v>8471118.53252731</v>
      </c>
      <c r="AJ87" s="9" t="n">
        <f aca="false">AI87+Monthly!AJ87</f>
        <v>11056945.828709</v>
      </c>
      <c r="AK87" s="9" t="n">
        <f aca="false">AJ87+Monthly!AK87</f>
        <v>12684508.4227758</v>
      </c>
    </row>
    <row r="88" customFormat="false" ht="13.8" hidden="false" customHeight="false" outlineLevel="0" collapsed="false">
      <c r="A88" s="11" t="s">
        <v>121</v>
      </c>
      <c r="B88" s="6" t="n">
        <f aca="false">Monthly!B88</f>
        <v>0</v>
      </c>
      <c r="C88" s="6" t="n">
        <f aca="false">B88+Monthly!C88</f>
        <v>0</v>
      </c>
      <c r="D88" s="6" t="n">
        <f aca="false">C88+Monthly!D88</f>
        <v>0</v>
      </c>
      <c r="E88" s="6" t="n">
        <f aca="false">D88+Monthly!E88</f>
        <v>0</v>
      </c>
      <c r="F88" s="6" t="n">
        <f aca="false">E88+Monthly!F88</f>
        <v>0</v>
      </c>
      <c r="G88" s="6" t="n">
        <f aca="false">F88+Monthly!G88</f>
        <v>0</v>
      </c>
      <c r="H88" s="6" t="n">
        <f aca="false">G88+Monthly!H88</f>
        <v>0</v>
      </c>
      <c r="I88" s="6" t="n">
        <f aca="false">H88+Monthly!I88</f>
        <v>0</v>
      </c>
      <c r="J88" s="6" t="n">
        <f aca="false">I88+Monthly!J88</f>
        <v>0</v>
      </c>
      <c r="K88" s="6" t="n">
        <f aca="false">J88+Monthly!K88</f>
        <v>0</v>
      </c>
      <c r="L88" s="6" t="n">
        <f aca="false">K88+Monthly!L88</f>
        <v>0</v>
      </c>
      <c r="M88" s="6" t="n">
        <f aca="false">L88+Monthly!M88</f>
        <v>0</v>
      </c>
      <c r="N88" s="8" t="n">
        <f aca="false">Monthly!N88</f>
        <v>0</v>
      </c>
      <c r="O88" s="8" t="n">
        <f aca="false">N88+Monthly!O88</f>
        <v>0</v>
      </c>
      <c r="P88" s="8" t="n">
        <f aca="false">O88+Monthly!P88</f>
        <v>0</v>
      </c>
      <c r="Q88" s="8" t="n">
        <f aca="false">P88+Monthly!Q88</f>
        <v>0</v>
      </c>
      <c r="R88" s="8" t="n">
        <f aca="false">Q88+Monthly!R88</f>
        <v>0</v>
      </c>
      <c r="S88" s="8" t="n">
        <f aca="false">R88+Monthly!S88</f>
        <v>0</v>
      </c>
      <c r="T88" s="8" t="n">
        <f aca="false">S88+Monthly!T88</f>
        <v>0</v>
      </c>
      <c r="U88" s="8" t="n">
        <f aca="false">T88+Monthly!U88</f>
        <v>0</v>
      </c>
      <c r="V88" s="8" t="n">
        <f aca="false">U88+Monthly!V88</f>
        <v>0</v>
      </c>
      <c r="W88" s="8" t="n">
        <f aca="false">V88+Monthly!W88</f>
        <v>0</v>
      </c>
      <c r="X88" s="8" t="n">
        <f aca="false">W88+Monthly!X88</f>
        <v>0</v>
      </c>
      <c r="Y88" s="8" t="n">
        <f aca="false">X88+Monthly!Y88</f>
        <v>0</v>
      </c>
      <c r="Z88" s="9" t="n">
        <f aca="false">Monthly!Z88</f>
        <v>0</v>
      </c>
      <c r="AA88" s="9" t="n">
        <f aca="false">Z88+Monthly!AA88</f>
        <v>0</v>
      </c>
      <c r="AB88" s="9" t="n">
        <f aca="false">AA88+Monthly!AB88</f>
        <v>0</v>
      </c>
      <c r="AC88" s="9" t="n">
        <f aca="false">AB88+Monthly!AC88</f>
        <v>0</v>
      </c>
      <c r="AD88" s="9" t="n">
        <f aca="false">AC88+Monthly!AD88</f>
        <v>0</v>
      </c>
      <c r="AE88" s="9" t="n">
        <f aca="false">AD88+Monthly!AE88</f>
        <v>0</v>
      </c>
      <c r="AF88" s="9" t="n">
        <f aca="false">AE88+Monthly!AF88</f>
        <v>0</v>
      </c>
      <c r="AG88" s="9" t="n">
        <f aca="false">AF88+Monthly!AG88</f>
        <v>0</v>
      </c>
      <c r="AH88" s="9" t="n">
        <f aca="false">AG88+Monthly!AH88</f>
        <v>0</v>
      </c>
      <c r="AI88" s="9" t="n">
        <f aca="false">AH88+Monthly!AI88</f>
        <v>0</v>
      </c>
      <c r="AJ88" s="9" t="n">
        <f aca="false">AI88+Monthly!AJ88</f>
        <v>0</v>
      </c>
      <c r="AK88" s="9" t="n">
        <f aca="false">AJ88+Monthly!AK88</f>
        <v>0</v>
      </c>
    </row>
    <row r="89" customFormat="false" ht="13.8" hidden="false" customHeight="false" outlineLevel="0" collapsed="false">
      <c r="A89" s="11" t="s">
        <v>122</v>
      </c>
      <c r="B89" s="6" t="n">
        <f aca="false">Monthly!B89</f>
        <v>0</v>
      </c>
      <c r="C89" s="6" t="n">
        <f aca="false">B89+Monthly!C89</f>
        <v>0</v>
      </c>
      <c r="D89" s="6" t="n">
        <f aca="false">C89+Monthly!D89</f>
        <v>161490.275326197</v>
      </c>
      <c r="E89" s="6" t="n">
        <f aca="false">D89+Monthly!E89</f>
        <v>317933.642514094</v>
      </c>
      <c r="F89" s="6" t="n">
        <f aca="false">E89+Monthly!F89</f>
        <v>644445.574530639</v>
      </c>
      <c r="G89" s="6" t="n">
        <f aca="false">F89+Monthly!G89</f>
        <v>961869.713186478</v>
      </c>
      <c r="H89" s="6" t="n">
        <f aca="false">G89+Monthly!H89</f>
        <v>1176000.7589704</v>
      </c>
      <c r="I89" s="6" t="n">
        <f aca="false">H89+Monthly!I89</f>
        <v>1334600.60602437</v>
      </c>
      <c r="J89" s="6" t="n">
        <f aca="false">I89+Monthly!J89</f>
        <v>1355181.58223493</v>
      </c>
      <c r="K89" s="6" t="n">
        <f aca="false">J89+Monthly!K89</f>
        <v>1366113.64454664</v>
      </c>
      <c r="L89" s="6" t="n">
        <f aca="false">K89+Monthly!L89</f>
        <v>1366113.64454664</v>
      </c>
      <c r="M89" s="6" t="n">
        <f aca="false">L89+Monthly!M89</f>
        <v>1415323.31149487</v>
      </c>
      <c r="N89" s="8" t="n">
        <f aca="false">Monthly!N89</f>
        <v>12161.3454750803</v>
      </c>
      <c r="O89" s="8" t="n">
        <f aca="false">N89+Monthly!O89</f>
        <v>310507.174328036</v>
      </c>
      <c r="P89" s="8" t="n">
        <f aca="false">O89+Monthly!P89</f>
        <v>1061783.48336448</v>
      </c>
      <c r="Q89" s="8" t="n">
        <f aca="false">P89+Monthly!Q89</f>
        <v>1406300.62864982</v>
      </c>
      <c r="R89" s="8" t="n">
        <f aca="false">Q89+Monthly!R89</f>
        <v>1705670.58182251</v>
      </c>
      <c r="S89" s="8" t="n">
        <f aca="false">R89+Monthly!S89</f>
        <v>2003313.52449611</v>
      </c>
      <c r="T89" s="8" t="n">
        <f aca="false">S89+Monthly!T89</f>
        <v>2202031.10906085</v>
      </c>
      <c r="U89" s="8" t="n">
        <f aca="false">T89+Monthly!U89</f>
        <v>2671784.0824301</v>
      </c>
      <c r="V89" s="8" t="n">
        <f aca="false">U89+Monthly!V89</f>
        <v>3145583.60471904</v>
      </c>
      <c r="W89" s="8" t="n">
        <f aca="false">V89+Monthly!W89</f>
        <v>3328557.10638874</v>
      </c>
      <c r="X89" s="8" t="n">
        <f aca="false">W89+Monthly!X89</f>
        <v>3561440.6040996</v>
      </c>
      <c r="Y89" s="8" t="n">
        <f aca="false">X89+Monthly!Y89</f>
        <v>3779340.65114898</v>
      </c>
      <c r="Z89" s="9" t="n">
        <f aca="false">Monthly!Z89</f>
        <v>517150.480629735</v>
      </c>
      <c r="AA89" s="9" t="n">
        <f aca="false">Z89+Monthly!AA89</f>
        <v>1355971.46956696</v>
      </c>
      <c r="AB89" s="9" t="n">
        <f aca="false">AA89+Monthly!AB89</f>
        <v>2093209.94291807</v>
      </c>
      <c r="AC89" s="9" t="n">
        <f aca="false">AB89+Monthly!AC89</f>
        <v>2923504.75594325</v>
      </c>
      <c r="AD89" s="9" t="n">
        <f aca="false">AC89+Monthly!AD89</f>
        <v>3646040.50301958</v>
      </c>
      <c r="AE89" s="9" t="n">
        <f aca="false">AD89+Monthly!AE89</f>
        <v>4508124.21030916</v>
      </c>
      <c r="AF89" s="9" t="n">
        <f aca="false">AE89+Monthly!AF89</f>
        <v>5180829.48171414</v>
      </c>
      <c r="AG89" s="9" t="n">
        <f aca="false">AF89+Monthly!AG89</f>
        <v>6059262.8742937</v>
      </c>
      <c r="AH89" s="9" t="n">
        <f aca="false">AG89+Monthly!AH89</f>
        <v>6964472.17092288</v>
      </c>
      <c r="AI89" s="9" t="n">
        <f aca="false">AH89+Monthly!AI89</f>
        <v>7593799.73663093</v>
      </c>
      <c r="AJ89" s="9" t="n">
        <f aca="false">AI89+Monthly!AJ89</f>
        <v>7983531.2374192</v>
      </c>
      <c r="AK89" s="9" t="n">
        <f aca="false">AJ89+Monthly!AK89</f>
        <v>8335400.62374812</v>
      </c>
    </row>
    <row r="90" customFormat="false" ht="13.8" hidden="false" customHeight="false" outlineLevel="0" collapsed="false">
      <c r="A90" s="11" t="s">
        <v>123</v>
      </c>
      <c r="B90" s="6" t="n">
        <f aca="false">Monthly!B90</f>
        <v>0</v>
      </c>
      <c r="C90" s="6" t="n">
        <f aca="false">B90+Monthly!C90</f>
        <v>0</v>
      </c>
      <c r="D90" s="6" t="n">
        <f aca="false">C90+Monthly!D90</f>
        <v>0</v>
      </c>
      <c r="E90" s="6" t="n">
        <f aca="false">D90+Monthly!E90</f>
        <v>0</v>
      </c>
      <c r="F90" s="6" t="n">
        <f aca="false">E90+Monthly!F90</f>
        <v>0</v>
      </c>
      <c r="G90" s="6" t="n">
        <f aca="false">F90+Monthly!G90</f>
        <v>0</v>
      </c>
      <c r="H90" s="6" t="n">
        <f aca="false">G90+Monthly!H90</f>
        <v>0</v>
      </c>
      <c r="I90" s="6" t="n">
        <f aca="false">H90+Monthly!I90</f>
        <v>0</v>
      </c>
      <c r="J90" s="6" t="n">
        <f aca="false">I90+Monthly!J90</f>
        <v>0</v>
      </c>
      <c r="K90" s="6" t="n">
        <f aca="false">J90+Monthly!K90</f>
        <v>0</v>
      </c>
      <c r="L90" s="6" t="n">
        <f aca="false">K90+Monthly!L90</f>
        <v>0</v>
      </c>
      <c r="M90" s="6" t="n">
        <f aca="false">L90+Monthly!M90</f>
        <v>0</v>
      </c>
      <c r="N90" s="8" t="n">
        <f aca="false">Monthly!N90</f>
        <v>0</v>
      </c>
      <c r="O90" s="8" t="n">
        <f aca="false">N90+Monthly!O90</f>
        <v>0</v>
      </c>
      <c r="P90" s="8" t="n">
        <f aca="false">O90+Monthly!P90</f>
        <v>0</v>
      </c>
      <c r="Q90" s="8" t="n">
        <f aca="false">P90+Monthly!Q90</f>
        <v>0</v>
      </c>
      <c r="R90" s="8" t="n">
        <f aca="false">Q90+Monthly!R90</f>
        <v>0</v>
      </c>
      <c r="S90" s="8" t="n">
        <f aca="false">R90+Monthly!S90</f>
        <v>0</v>
      </c>
      <c r="T90" s="8" t="n">
        <f aca="false">S90+Monthly!T90</f>
        <v>0</v>
      </c>
      <c r="U90" s="8" t="n">
        <f aca="false">T90+Monthly!U90</f>
        <v>29470.301332047</v>
      </c>
      <c r="V90" s="8" t="n">
        <f aca="false">U90+Monthly!V90</f>
        <v>72306.4480470286</v>
      </c>
      <c r="W90" s="8" t="n">
        <f aca="false">V90+Monthly!W90</f>
        <v>95941.2989827935</v>
      </c>
      <c r="X90" s="8" t="n">
        <f aca="false">W90+Monthly!X90</f>
        <v>109895.857956139</v>
      </c>
      <c r="Y90" s="8" t="n">
        <f aca="false">X90+Monthly!Y90</f>
        <v>116426.311792756</v>
      </c>
      <c r="Z90" s="9" t="n">
        <f aca="false">Monthly!Z90</f>
        <v>4269.54819591793</v>
      </c>
      <c r="AA90" s="9" t="n">
        <f aca="false">Z90+Monthly!AA90</f>
        <v>4269.54819591793</v>
      </c>
      <c r="AB90" s="9" t="n">
        <f aca="false">AA90+Monthly!AB90</f>
        <v>33763.0659979203</v>
      </c>
      <c r="AC90" s="9" t="n">
        <f aca="false">AB90+Monthly!AC90</f>
        <v>44858.7643238008</v>
      </c>
      <c r="AD90" s="9" t="n">
        <f aca="false">AC90+Monthly!AD90</f>
        <v>102447.18667878</v>
      </c>
      <c r="AE90" s="9" t="n">
        <f aca="false">AD90+Monthly!AE90</f>
        <v>123555.131163146</v>
      </c>
      <c r="AF90" s="9" t="n">
        <f aca="false">AE90+Monthly!AF90</f>
        <v>132925.867090654</v>
      </c>
      <c r="AG90" s="9" t="n">
        <f aca="false">AF90+Monthly!AG90</f>
        <v>140701.709690087</v>
      </c>
      <c r="AH90" s="9" t="n">
        <f aca="false">AG90+Monthly!AH90</f>
        <v>152985.581034529</v>
      </c>
      <c r="AI90" s="9" t="n">
        <f aca="false">AH90+Monthly!AI90</f>
        <v>178030.520841768</v>
      </c>
      <c r="AJ90" s="9" t="n">
        <f aca="false">AI90+Monthly!AJ90</f>
        <v>234143.953871781</v>
      </c>
      <c r="AK90" s="9" t="n">
        <f aca="false">AJ90+Monthly!AK90</f>
        <v>294355.7934761</v>
      </c>
    </row>
    <row r="91" customFormat="false" ht="13.8" hidden="false" customHeight="false" outlineLevel="0" collapsed="false">
      <c r="A91" s="11" t="s">
        <v>124</v>
      </c>
      <c r="B91" s="6" t="n">
        <f aca="false">Monthly!B91</f>
        <v>0</v>
      </c>
      <c r="C91" s="6" t="n">
        <f aca="false">B91+Monthly!C91</f>
        <v>0</v>
      </c>
      <c r="D91" s="6" t="n">
        <f aca="false">C91+Monthly!D91</f>
        <v>0</v>
      </c>
      <c r="E91" s="6" t="n">
        <f aca="false">D91+Monthly!E91</f>
        <v>0</v>
      </c>
      <c r="F91" s="6" t="n">
        <f aca="false">E91+Monthly!F91</f>
        <v>0</v>
      </c>
      <c r="G91" s="6" t="n">
        <f aca="false">F91+Monthly!G91</f>
        <v>0</v>
      </c>
      <c r="H91" s="6" t="n">
        <f aca="false">G91+Monthly!H91</f>
        <v>0</v>
      </c>
      <c r="I91" s="6" t="n">
        <f aca="false">H91+Monthly!I91</f>
        <v>0</v>
      </c>
      <c r="J91" s="6" t="n">
        <f aca="false">I91+Monthly!J91</f>
        <v>0</v>
      </c>
      <c r="K91" s="6" t="n">
        <f aca="false">J91+Monthly!K91</f>
        <v>0</v>
      </c>
      <c r="L91" s="6" t="n">
        <f aca="false">K91+Monthly!L91</f>
        <v>0</v>
      </c>
      <c r="M91" s="6" t="n">
        <f aca="false">L91+Monthly!M91</f>
        <v>0</v>
      </c>
      <c r="N91" s="8" t="n">
        <f aca="false">Monthly!N91</f>
        <v>0</v>
      </c>
      <c r="O91" s="8" t="n">
        <f aca="false">N91+Monthly!O91</f>
        <v>0</v>
      </c>
      <c r="P91" s="8" t="n">
        <f aca="false">O91+Monthly!P91</f>
        <v>0</v>
      </c>
      <c r="Q91" s="8" t="n">
        <f aca="false">P91+Monthly!Q91</f>
        <v>0</v>
      </c>
      <c r="R91" s="8" t="n">
        <f aca="false">Q91+Monthly!R91</f>
        <v>0</v>
      </c>
      <c r="S91" s="8" t="n">
        <f aca="false">R91+Monthly!S91</f>
        <v>0</v>
      </c>
      <c r="T91" s="8" t="n">
        <f aca="false">S91+Monthly!T91</f>
        <v>0</v>
      </c>
      <c r="U91" s="8" t="n">
        <f aca="false">T91+Monthly!U91</f>
        <v>0</v>
      </c>
      <c r="V91" s="8" t="n">
        <f aca="false">U91+Monthly!V91</f>
        <v>0</v>
      </c>
      <c r="W91" s="8" t="n">
        <f aca="false">V91+Monthly!W91</f>
        <v>0</v>
      </c>
      <c r="X91" s="8" t="n">
        <f aca="false">W91+Monthly!X91</f>
        <v>0</v>
      </c>
      <c r="Y91" s="8" t="n">
        <f aca="false">X91+Monthly!Y91</f>
        <v>0</v>
      </c>
      <c r="Z91" s="9" t="n">
        <f aca="false">Monthly!Z91</f>
        <v>0</v>
      </c>
      <c r="AA91" s="9" t="n">
        <f aca="false">Z91+Monthly!AA91</f>
        <v>0</v>
      </c>
      <c r="AB91" s="9" t="n">
        <f aca="false">AA91+Monthly!AB91</f>
        <v>0</v>
      </c>
      <c r="AC91" s="9" t="n">
        <f aca="false">AB91+Monthly!AC91</f>
        <v>0</v>
      </c>
      <c r="AD91" s="9" t="n">
        <f aca="false">AC91+Monthly!AD91</f>
        <v>0</v>
      </c>
      <c r="AE91" s="9" t="n">
        <f aca="false">AD91+Monthly!AE91</f>
        <v>0</v>
      </c>
      <c r="AF91" s="9" t="n">
        <f aca="false">AE91+Monthly!AF91</f>
        <v>0</v>
      </c>
      <c r="AG91" s="9" t="n">
        <f aca="false">AF91+Monthly!AG91</f>
        <v>0</v>
      </c>
      <c r="AH91" s="9" t="n">
        <f aca="false">AG91+Monthly!AH91</f>
        <v>0</v>
      </c>
      <c r="AI91" s="9" t="n">
        <f aca="false">AH91+Monthly!AI91</f>
        <v>0</v>
      </c>
      <c r="AJ91" s="9" t="n">
        <f aca="false">AI91+Monthly!AJ91</f>
        <v>0</v>
      </c>
      <c r="AK91" s="9" t="n">
        <f aca="false">AJ91+Monthly!AK91</f>
        <v>0</v>
      </c>
    </row>
    <row r="92" customFormat="false" ht="13.8" hidden="false" customHeight="false" outlineLevel="0" collapsed="false">
      <c r="A92" s="11" t="s">
        <v>125</v>
      </c>
      <c r="B92" s="6" t="n">
        <f aca="false">Monthly!B92</f>
        <v>4101230.81</v>
      </c>
      <c r="C92" s="6" t="n">
        <f aca="false">B92+Monthly!C92</f>
        <v>4981415.76</v>
      </c>
      <c r="D92" s="6" t="n">
        <f aca="false">C92+Monthly!D92</f>
        <v>5269397.71</v>
      </c>
      <c r="E92" s="6" t="n">
        <f aca="false">D92+Monthly!E92</f>
        <v>5625298.68</v>
      </c>
      <c r="F92" s="6" t="n">
        <f aca="false">E92+Monthly!F92</f>
        <v>6546705.31</v>
      </c>
      <c r="G92" s="6" t="n">
        <f aca="false">F92+Monthly!G92</f>
        <v>7308924.43</v>
      </c>
      <c r="H92" s="6" t="n">
        <f aca="false">G92+Monthly!H92</f>
        <v>7816791.6</v>
      </c>
      <c r="I92" s="6" t="n">
        <f aca="false">H92+Monthly!I92</f>
        <v>8155195.79</v>
      </c>
      <c r="J92" s="6" t="n">
        <f aca="false">I92+Monthly!J92</f>
        <v>8423856.14</v>
      </c>
      <c r="K92" s="6" t="n">
        <f aca="false">J92+Monthly!K92</f>
        <v>11647214.02</v>
      </c>
      <c r="L92" s="6" t="n">
        <f aca="false">K92+Monthly!L92</f>
        <v>16386402.97</v>
      </c>
      <c r="M92" s="6" t="n">
        <f aca="false">L92+Monthly!M92</f>
        <v>19531650.98</v>
      </c>
      <c r="N92" s="8" t="n">
        <f aca="false">Monthly!N92</f>
        <v>2803719.33</v>
      </c>
      <c r="O92" s="8" t="n">
        <f aca="false">N92+Monthly!O92</f>
        <v>3720021.32</v>
      </c>
      <c r="P92" s="8" t="n">
        <f aca="false">O92+Monthly!P92</f>
        <v>4839732.99</v>
      </c>
      <c r="Q92" s="8" t="n">
        <f aca="false">P92+Monthly!Q92</f>
        <v>6318770.35</v>
      </c>
      <c r="R92" s="8" t="n">
        <f aca="false">Q92+Monthly!R92</f>
        <v>8109403.28</v>
      </c>
      <c r="S92" s="8" t="n">
        <f aca="false">R92+Monthly!S92</f>
        <v>9031154.62</v>
      </c>
      <c r="T92" s="8" t="n">
        <f aca="false">S92+Monthly!T92</f>
        <v>9743823.01</v>
      </c>
      <c r="U92" s="8" t="n">
        <f aca="false">T92+Monthly!U92</f>
        <v>10597582.77</v>
      </c>
      <c r="V92" s="8" t="n">
        <f aca="false">U92+Monthly!V92</f>
        <v>11319726.3</v>
      </c>
      <c r="W92" s="8" t="n">
        <f aca="false">V92+Monthly!W92</f>
        <v>12842776.53</v>
      </c>
      <c r="X92" s="8" t="n">
        <f aca="false">W92+Monthly!X92</f>
        <v>16975111.39</v>
      </c>
      <c r="Y92" s="8" t="n">
        <f aca="false">X92+Monthly!Y92</f>
        <v>20417978.7</v>
      </c>
      <c r="Z92" s="9" t="n">
        <f aca="false">Monthly!Z92</f>
        <v>2912770.65</v>
      </c>
      <c r="AA92" s="9" t="n">
        <f aca="false">Z92+Monthly!AA92</f>
        <v>4739896.43</v>
      </c>
      <c r="AB92" s="9" t="n">
        <f aca="false">AA92+Monthly!AB92</f>
        <v>6122316.57</v>
      </c>
      <c r="AC92" s="9" t="n">
        <f aca="false">AB92+Monthly!AC92</f>
        <v>7628092.29</v>
      </c>
      <c r="AD92" s="9" t="n">
        <f aca="false">AC92+Monthly!AD92</f>
        <v>9459525.01</v>
      </c>
      <c r="AE92" s="9" t="n">
        <f aca="false">AD92+Monthly!AE92</f>
        <v>11998313.11</v>
      </c>
      <c r="AF92" s="9" t="n">
        <f aca="false">AE92+Monthly!AF92</f>
        <v>13222103.1</v>
      </c>
      <c r="AG92" s="9" t="n">
        <f aca="false">AF92+Monthly!AG92</f>
        <v>14663217.24</v>
      </c>
      <c r="AH92" s="9" t="n">
        <f aca="false">AG92+Monthly!AH92</f>
        <v>16021627.02</v>
      </c>
      <c r="AI92" s="9" t="n">
        <f aca="false">AH92+Monthly!AI92</f>
        <v>18203300.1</v>
      </c>
      <c r="AJ92" s="9" t="n">
        <f aca="false">AI92+Monthly!AJ92</f>
        <v>22108822.77</v>
      </c>
      <c r="AK92" s="9" t="n">
        <f aca="false">AJ92+Monthly!AK92</f>
        <v>27006921.76</v>
      </c>
    </row>
    <row r="93" customFormat="false" ht="13.8" hidden="false" customHeight="false" outlineLevel="0" collapsed="false">
      <c r="B93" s="6" t="n">
        <f aca="false">Monthly!B93</f>
        <v>0</v>
      </c>
      <c r="C93" s="6" t="n">
        <f aca="false">B93+Monthly!C93</f>
        <v>0</v>
      </c>
      <c r="D93" s="6" t="n">
        <f aca="false">C93+Monthly!D93</f>
        <v>0</v>
      </c>
      <c r="E93" s="6" t="n">
        <f aca="false">D93+Monthly!E93</f>
        <v>0</v>
      </c>
      <c r="F93" s="6" t="n">
        <f aca="false">E93+Monthly!F93</f>
        <v>0</v>
      </c>
      <c r="G93" s="6" t="n">
        <f aca="false">F93+Monthly!G93</f>
        <v>0</v>
      </c>
      <c r="H93" s="6" t="n">
        <f aca="false">G93+Monthly!H93</f>
        <v>0</v>
      </c>
      <c r="I93" s="6" t="n">
        <f aca="false">H93+Monthly!I93</f>
        <v>0</v>
      </c>
      <c r="J93" s="6" t="n">
        <f aca="false">I93+Monthly!J93</f>
        <v>0</v>
      </c>
      <c r="K93" s="6" t="n">
        <f aca="false">J93+Monthly!K93</f>
        <v>0</v>
      </c>
      <c r="L93" s="6" t="n">
        <f aca="false">K93+Monthly!L93</f>
        <v>0</v>
      </c>
      <c r="M93" s="6" t="n">
        <f aca="false">L93+Monthly!M93</f>
        <v>0</v>
      </c>
      <c r="N93" s="8" t="n">
        <f aca="false">Monthly!N93</f>
        <v>0</v>
      </c>
      <c r="O93" s="8" t="n">
        <f aca="false">N93+Monthly!O93</f>
        <v>0</v>
      </c>
      <c r="P93" s="8" t="n">
        <f aca="false">O93+Monthly!P93</f>
        <v>0</v>
      </c>
      <c r="Q93" s="8" t="n">
        <f aca="false">P93+Monthly!Q93</f>
        <v>0</v>
      </c>
      <c r="R93" s="8" t="n">
        <f aca="false">Q93+Monthly!R93</f>
        <v>0</v>
      </c>
      <c r="S93" s="8" t="n">
        <f aca="false">R93+Monthly!S93</f>
        <v>0</v>
      </c>
      <c r="T93" s="8" t="n">
        <f aca="false">S93+Monthly!T93</f>
        <v>0</v>
      </c>
      <c r="U93" s="8" t="n">
        <f aca="false">T93+Monthly!U93</f>
        <v>0</v>
      </c>
      <c r="V93" s="8" t="n">
        <f aca="false">U93+Monthly!V93</f>
        <v>0</v>
      </c>
      <c r="W93" s="8" t="n">
        <f aca="false">V93+Monthly!W93</f>
        <v>0</v>
      </c>
      <c r="X93" s="8" t="n">
        <f aca="false">W93+Monthly!X93</f>
        <v>0</v>
      </c>
      <c r="Y93" s="8" t="n">
        <f aca="false">X93+Monthly!Y93</f>
        <v>0</v>
      </c>
      <c r="Z93" s="9" t="n">
        <f aca="false">Monthly!Z93</f>
        <v>0</v>
      </c>
      <c r="AA93" s="9" t="n">
        <f aca="false">Z93+Monthly!AA93</f>
        <v>0</v>
      </c>
      <c r="AB93" s="9" t="n">
        <f aca="false">AA93+Monthly!AB93</f>
        <v>0</v>
      </c>
      <c r="AC93" s="9" t="n">
        <f aca="false">AB93+Monthly!AC93</f>
        <v>0</v>
      </c>
      <c r="AD93" s="9" t="n">
        <f aca="false">AC93+Monthly!AD93</f>
        <v>0</v>
      </c>
      <c r="AE93" s="9" t="n">
        <f aca="false">AD93+Monthly!AE93</f>
        <v>0</v>
      </c>
      <c r="AF93" s="9" t="n">
        <f aca="false">AE93+Monthly!AF93</f>
        <v>0</v>
      </c>
      <c r="AG93" s="9" t="n">
        <f aca="false">AF93+Monthly!AG93</f>
        <v>0</v>
      </c>
      <c r="AH93" s="9" t="n">
        <f aca="false">AG93+Monthly!AH93</f>
        <v>0</v>
      </c>
      <c r="AI93" s="9" t="n">
        <f aca="false">AH93+Monthly!AI93</f>
        <v>0</v>
      </c>
      <c r="AJ93" s="9" t="n">
        <f aca="false">AI93+Monthly!AJ93</f>
        <v>0</v>
      </c>
      <c r="AK93" s="9" t="n">
        <f aca="false">AJ93+Monthly!AK93</f>
        <v>0</v>
      </c>
    </row>
    <row r="94" customFormat="false" ht="13.8" hidden="false" customHeight="false" outlineLevel="0" collapsed="false">
      <c r="B94" s="6" t="n">
        <f aca="false">Monthly!B94</f>
        <v>0</v>
      </c>
      <c r="C94" s="6" t="n">
        <f aca="false">B94+Monthly!C94</f>
        <v>0</v>
      </c>
      <c r="D94" s="6" t="n">
        <f aca="false">C94+Monthly!D94</f>
        <v>0</v>
      </c>
      <c r="E94" s="6" t="n">
        <f aca="false">D94+Monthly!E94</f>
        <v>0</v>
      </c>
      <c r="F94" s="6" t="n">
        <f aca="false">E94+Monthly!F94</f>
        <v>0</v>
      </c>
      <c r="G94" s="6" t="n">
        <f aca="false">F94+Monthly!G94</f>
        <v>0</v>
      </c>
      <c r="H94" s="6" t="n">
        <f aca="false">G94+Monthly!H94</f>
        <v>0</v>
      </c>
      <c r="I94" s="6" t="n">
        <f aca="false">H94+Monthly!I94</f>
        <v>0</v>
      </c>
      <c r="J94" s="6" t="n">
        <f aca="false">I94+Monthly!J94</f>
        <v>0</v>
      </c>
      <c r="K94" s="6" t="n">
        <f aca="false">J94+Monthly!K94</f>
        <v>0</v>
      </c>
      <c r="L94" s="6" t="n">
        <f aca="false">K94+Monthly!L94</f>
        <v>0</v>
      </c>
      <c r="M94" s="6" t="n">
        <f aca="false">L94+Monthly!M94</f>
        <v>0</v>
      </c>
      <c r="N94" s="8" t="n">
        <f aca="false">Monthly!N94</f>
        <v>0</v>
      </c>
      <c r="O94" s="8" t="n">
        <f aca="false">N94+Monthly!O94</f>
        <v>0</v>
      </c>
      <c r="P94" s="8" t="n">
        <f aca="false">O94+Monthly!P94</f>
        <v>0</v>
      </c>
      <c r="Q94" s="8" t="n">
        <f aca="false">P94+Monthly!Q94</f>
        <v>0</v>
      </c>
      <c r="R94" s="8" t="n">
        <f aca="false">Q94+Monthly!R94</f>
        <v>0</v>
      </c>
      <c r="S94" s="8" t="n">
        <f aca="false">R94+Monthly!S94</f>
        <v>0</v>
      </c>
      <c r="T94" s="8" t="n">
        <f aca="false">S94+Monthly!T94</f>
        <v>0</v>
      </c>
      <c r="U94" s="8" t="n">
        <f aca="false">T94+Monthly!U94</f>
        <v>0</v>
      </c>
      <c r="V94" s="8" t="n">
        <f aca="false">U94+Monthly!V94</f>
        <v>0</v>
      </c>
      <c r="W94" s="8" t="n">
        <f aca="false">V94+Monthly!W94</f>
        <v>0</v>
      </c>
      <c r="X94" s="8" t="n">
        <f aca="false">W94+Monthly!X94</f>
        <v>0</v>
      </c>
      <c r="Y94" s="8" t="n">
        <f aca="false">X94+Monthly!Y94</f>
        <v>0</v>
      </c>
      <c r="Z94" s="9" t="n">
        <f aca="false">Monthly!Z94</f>
        <v>0</v>
      </c>
      <c r="AA94" s="9" t="n">
        <f aca="false">Z94+Monthly!AA94</f>
        <v>0</v>
      </c>
      <c r="AB94" s="9" t="n">
        <f aca="false">AA94+Monthly!AB94</f>
        <v>0</v>
      </c>
      <c r="AC94" s="9" t="n">
        <f aca="false">AB94+Monthly!AC94</f>
        <v>0</v>
      </c>
      <c r="AD94" s="9" t="n">
        <f aca="false">AC94+Monthly!AD94</f>
        <v>0</v>
      </c>
      <c r="AE94" s="9" t="n">
        <f aca="false">AD94+Monthly!AE94</f>
        <v>0</v>
      </c>
      <c r="AF94" s="9" t="n">
        <f aca="false">AE94+Monthly!AF94</f>
        <v>0</v>
      </c>
      <c r="AG94" s="9" t="n">
        <f aca="false">AF94+Monthly!AG94</f>
        <v>0</v>
      </c>
      <c r="AH94" s="9" t="n">
        <f aca="false">AG94+Monthly!AH94</f>
        <v>0</v>
      </c>
      <c r="AI94" s="9" t="n">
        <f aca="false">AH94+Monthly!AI94</f>
        <v>0</v>
      </c>
      <c r="AJ94" s="9" t="n">
        <f aca="false">AI94+Monthly!AJ94</f>
        <v>0</v>
      </c>
      <c r="AK94" s="9" t="n">
        <f aca="false">AJ94+Monthly!AK94</f>
        <v>0</v>
      </c>
    </row>
    <row r="95" customFormat="false" ht="13.8" hidden="false" customHeight="false" outlineLevel="0" collapsed="false">
      <c r="A95" s="11" t="s">
        <v>126</v>
      </c>
      <c r="B95" s="6" t="n">
        <f aca="false">Monthly!B95</f>
        <v>2364666.97</v>
      </c>
      <c r="C95" s="6" t="n">
        <f aca="false">B95+Monthly!C95</f>
        <v>3160090.83</v>
      </c>
      <c r="D95" s="6" t="n">
        <f aca="false">C95+Monthly!D95</f>
        <v>3173993.2853262</v>
      </c>
      <c r="E95" s="6" t="n">
        <f aca="false">D95+Monthly!E95</f>
        <v>3214037.46251409</v>
      </c>
      <c r="F95" s="6" t="n">
        <f aca="false">E95+Monthly!F95</f>
        <v>4682777.83453064</v>
      </c>
      <c r="G95" s="6" t="n">
        <f aca="false">F95+Monthly!G95</f>
        <v>6266958.89318648</v>
      </c>
      <c r="H95" s="6" t="n">
        <f aca="false">G95+Monthly!H95</f>
        <v>7070801.9989704</v>
      </c>
      <c r="I95" s="6" t="n">
        <f aca="false">H95+Monthly!I95</f>
        <v>7060849.23602437</v>
      </c>
      <c r="J95" s="6" t="n">
        <f aca="false">I95+Monthly!J95</f>
        <v>7071621.00223493</v>
      </c>
      <c r="K95" s="6" t="n">
        <f aca="false">J95+Monthly!K95</f>
        <v>9643096.98454664</v>
      </c>
      <c r="L95" s="6" t="n">
        <f aca="false">K95+Monthly!L95</f>
        <v>12700775.3945466</v>
      </c>
      <c r="M95" s="6" t="n">
        <f aca="false">L95+Monthly!M95</f>
        <v>16489848.3014949</v>
      </c>
      <c r="N95" s="8" t="n">
        <f aca="false">Monthly!N95</f>
        <v>2156995.97547508</v>
      </c>
      <c r="O95" s="8" t="n">
        <f aca="false">N95+Monthly!O95</f>
        <v>2600615.04432804</v>
      </c>
      <c r="P95" s="8" t="n">
        <f aca="false">O95+Monthly!P95</f>
        <v>3023207.02336448</v>
      </c>
      <c r="Q95" s="8" t="n">
        <f aca="false">P95+Monthly!Q95</f>
        <v>4164520.04864982</v>
      </c>
      <c r="R95" s="8" t="n">
        <f aca="false">Q95+Monthly!R95</f>
        <v>6440824.71182251</v>
      </c>
      <c r="S95" s="8" t="n">
        <f aca="false">R95+Monthly!S95</f>
        <v>7506561.71449611</v>
      </c>
      <c r="T95" s="8" t="n">
        <f aca="false">S95+Monthly!T95</f>
        <v>7587561.34906085</v>
      </c>
      <c r="U95" s="8" t="n">
        <f aca="false">T95+Monthly!U95</f>
        <v>7470385.69376215</v>
      </c>
      <c r="V95" s="8" t="n">
        <f aca="false">U95+Monthly!V95</f>
        <v>7362281.76276606</v>
      </c>
      <c r="W95" s="8" t="n">
        <f aca="false">V95+Monthly!W95</f>
        <v>8322281.08537153</v>
      </c>
      <c r="X95" s="8" t="n">
        <f aca="false">W95+Monthly!X95</f>
        <v>10735537.2420557</v>
      </c>
      <c r="Y95" s="8" t="n">
        <f aca="false">X95+Monthly!Y95</f>
        <v>13820829.4429417</v>
      </c>
      <c r="Z95" s="9" t="n">
        <f aca="false">Monthly!Z95</f>
        <v>3741782.12882565</v>
      </c>
      <c r="AA95" s="9" t="n">
        <f aca="false">Z95+Monthly!AA95</f>
        <v>4324578.31776288</v>
      </c>
      <c r="AB95" s="9" t="n">
        <f aca="false">AA95+Monthly!AB95</f>
        <v>4157455.28891599</v>
      </c>
      <c r="AC95" s="9" t="n">
        <f aca="false">AB95+Monthly!AC95</f>
        <v>4263331.04026705</v>
      </c>
      <c r="AD95" s="9" t="n">
        <f aca="false">AC95+Monthly!AD95</f>
        <v>5534783.92969836</v>
      </c>
      <c r="AE95" s="9" t="n">
        <f aca="false">AD95+Monthly!AE95</f>
        <v>6998791.85147231</v>
      </c>
      <c r="AF95" s="9" t="n">
        <f aca="false">AE95+Monthly!AF95</f>
        <v>7828466.6688048</v>
      </c>
      <c r="AG95" s="9" t="n">
        <f aca="false">AF95+Monthly!AG95</f>
        <v>7744710.72398379</v>
      </c>
      <c r="AH95" s="9" t="n">
        <f aca="false">AG95+Monthly!AH95</f>
        <v>7495685.02195741</v>
      </c>
      <c r="AI95" s="9" t="n">
        <f aca="false">AH95+Monthly!AI95</f>
        <v>10270378.6474727</v>
      </c>
      <c r="AJ95" s="9" t="n">
        <f aca="false">AI95+Monthly!AJ95</f>
        <v>15315450.711291</v>
      </c>
      <c r="AK95" s="9" t="n">
        <f aca="false">AJ95+Monthly!AK95</f>
        <v>18824779.6172242</v>
      </c>
    </row>
    <row r="96" customFormat="false" ht="13.8" hidden="false" customHeight="false" outlineLevel="0" collapsed="false">
      <c r="A96" s="11" t="s">
        <v>127</v>
      </c>
      <c r="B96" s="6" t="n">
        <f aca="false">Monthly!B96</f>
        <v>0</v>
      </c>
      <c r="C96" s="6" t="n">
        <f aca="false">B96+Monthly!C96</f>
        <v>0</v>
      </c>
      <c r="D96" s="6" t="n">
        <f aca="false">C96+Monthly!D96</f>
        <v>0</v>
      </c>
      <c r="E96" s="6" t="n">
        <f aca="false">D96+Monthly!E96</f>
        <v>0</v>
      </c>
      <c r="F96" s="6" t="n">
        <f aca="false">E96+Monthly!F96</f>
        <v>0</v>
      </c>
      <c r="G96" s="6" t="n">
        <f aca="false">F96+Monthly!G96</f>
        <v>0</v>
      </c>
      <c r="H96" s="6" t="n">
        <f aca="false">G96+Monthly!H96</f>
        <v>0</v>
      </c>
      <c r="I96" s="6" t="n">
        <f aca="false">H96+Monthly!I96</f>
        <v>0</v>
      </c>
      <c r="J96" s="6" t="n">
        <f aca="false">I96+Monthly!J96</f>
        <v>0</v>
      </c>
      <c r="K96" s="6" t="n">
        <f aca="false">J96+Monthly!K96</f>
        <v>0</v>
      </c>
      <c r="L96" s="6" t="n">
        <f aca="false">K96+Monthly!L96</f>
        <v>0</v>
      </c>
      <c r="M96" s="6" t="n">
        <f aca="false">L96+Monthly!M96</f>
        <v>0</v>
      </c>
      <c r="N96" s="8" t="n">
        <f aca="false">Monthly!N96</f>
        <v>0</v>
      </c>
      <c r="O96" s="8" t="n">
        <f aca="false">N96+Monthly!O96</f>
        <v>0</v>
      </c>
      <c r="P96" s="8" t="n">
        <f aca="false">O96+Monthly!P96</f>
        <v>0</v>
      </c>
      <c r="Q96" s="8" t="n">
        <f aca="false">P96+Monthly!Q96</f>
        <v>0</v>
      </c>
      <c r="R96" s="8" t="n">
        <f aca="false">Q96+Monthly!R96</f>
        <v>0</v>
      </c>
      <c r="S96" s="8" t="n">
        <f aca="false">R96+Monthly!S96</f>
        <v>0</v>
      </c>
      <c r="T96" s="8" t="n">
        <f aca="false">S96+Monthly!T96</f>
        <v>0</v>
      </c>
      <c r="U96" s="8" t="n">
        <f aca="false">T96+Monthly!U96</f>
        <v>0</v>
      </c>
      <c r="V96" s="8" t="n">
        <f aca="false">U96+Monthly!V96</f>
        <v>0</v>
      </c>
      <c r="W96" s="8" t="n">
        <f aca="false">V96+Monthly!W96</f>
        <v>0</v>
      </c>
      <c r="X96" s="8" t="n">
        <f aca="false">W96+Monthly!X96</f>
        <v>0</v>
      </c>
      <c r="Y96" s="8" t="n">
        <f aca="false">X96+Monthly!Y96</f>
        <v>0</v>
      </c>
      <c r="Z96" s="9" t="n">
        <f aca="false">Monthly!Z96</f>
        <v>0</v>
      </c>
      <c r="AA96" s="9" t="n">
        <f aca="false">Z96+Monthly!AA96</f>
        <v>0</v>
      </c>
      <c r="AB96" s="9" t="n">
        <f aca="false">AA96+Monthly!AB96</f>
        <v>0</v>
      </c>
      <c r="AC96" s="9" t="n">
        <f aca="false">AB96+Monthly!AC96</f>
        <v>0</v>
      </c>
      <c r="AD96" s="9" t="n">
        <f aca="false">AC96+Monthly!AD96</f>
        <v>0</v>
      </c>
      <c r="AE96" s="9" t="n">
        <f aca="false">AD96+Monthly!AE96</f>
        <v>0</v>
      </c>
      <c r="AF96" s="9" t="n">
        <f aca="false">AE96+Monthly!AF96</f>
        <v>0</v>
      </c>
      <c r="AG96" s="9" t="n">
        <f aca="false">AF96+Monthly!AG96</f>
        <v>0</v>
      </c>
      <c r="AH96" s="9" t="n">
        <f aca="false">AG96+Monthly!AH96</f>
        <v>0</v>
      </c>
      <c r="AI96" s="9" t="n">
        <f aca="false">AH96+Monthly!AI96</f>
        <v>0</v>
      </c>
      <c r="AJ96" s="9" t="n">
        <f aca="false">AI96+Monthly!AJ96</f>
        <v>0</v>
      </c>
      <c r="AK96" s="9" t="n">
        <f aca="false">AJ96+Monthly!AK96</f>
        <v>0</v>
      </c>
    </row>
    <row r="97" customFormat="false" ht="13.8" hidden="false" customHeight="false" outlineLevel="0" collapsed="false">
      <c r="A97" s="11" t="s">
        <v>128</v>
      </c>
      <c r="B97" s="6" t="n">
        <f aca="false">Monthly!B97</f>
        <v>0</v>
      </c>
      <c r="C97" s="6" t="n">
        <f aca="false">B97+Monthly!C97</f>
        <v>20000</v>
      </c>
      <c r="D97" s="6" t="n">
        <f aca="false">C97+Monthly!D97</f>
        <v>840608.684673803</v>
      </c>
      <c r="E97" s="6" t="n">
        <f aca="false">D97+Monthly!E97</f>
        <v>1076465.31748591</v>
      </c>
      <c r="F97" s="6" t="n">
        <f aca="false">E97+Monthly!F97</f>
        <v>1484953.38546936</v>
      </c>
      <c r="G97" s="6" t="n">
        <f aca="false">F97+Monthly!G97</f>
        <v>1525944.04681352</v>
      </c>
      <c r="H97" s="6" t="n">
        <f aca="false">G97+Monthly!H97</f>
        <v>1543543.0010296</v>
      </c>
      <c r="I97" s="6" t="n">
        <f aca="false">H97+Monthly!I97</f>
        <v>1707480.55397563</v>
      </c>
      <c r="J97" s="6" t="n">
        <f aca="false">I97+Monthly!J97</f>
        <v>1735683.97776507</v>
      </c>
      <c r="K97" s="6" t="n">
        <f aca="false">J97+Monthly!K97</f>
        <v>1745751.91545336</v>
      </c>
      <c r="L97" s="6" t="n">
        <f aca="false">K97+Monthly!L97</f>
        <v>1745751.91545336</v>
      </c>
      <c r="M97" s="6" t="n">
        <f aca="false">L97+Monthly!M97</f>
        <v>1761196.44850513</v>
      </c>
      <c r="N97" s="8" t="n">
        <f aca="false">Monthly!N97</f>
        <v>18762.9345249197</v>
      </c>
      <c r="O97" s="8" t="n">
        <f aca="false">N97+Monthly!O97</f>
        <v>252444.555671964</v>
      </c>
      <c r="P97" s="8" t="n">
        <f aca="false">O97+Monthly!P97</f>
        <v>813931.146635524</v>
      </c>
      <c r="Q97" s="8" t="n">
        <f aca="false">P97+Monthly!Q97</f>
        <v>1164502.15135018</v>
      </c>
      <c r="R97" s="8" t="n">
        <f aca="false">Q97+Monthly!R97</f>
        <v>1231904.09817749</v>
      </c>
      <c r="S97" s="8" t="n">
        <f aca="false">R97+Monthly!S97</f>
        <v>1404075.69550389</v>
      </c>
      <c r="T97" s="8" t="n">
        <f aca="false">S97+Monthly!T97</f>
        <v>1622135.11093915</v>
      </c>
      <c r="U97" s="8" t="n">
        <f aca="false">T97+Monthly!U97</f>
        <v>1923495.4475699</v>
      </c>
      <c r="V97" s="8" t="n">
        <f aca="false">U97+Monthly!V97</f>
        <v>2013793.50528096</v>
      </c>
      <c r="W97" s="8" t="n">
        <f aca="false">V97+Monthly!W97</f>
        <v>2001675.24361126</v>
      </c>
      <c r="X97" s="8" t="n">
        <f aca="false">W97+Monthly!X97</f>
        <v>1862536.4159004</v>
      </c>
      <c r="Y97" s="8" t="n">
        <f aca="false">X97+Monthly!Y97</f>
        <v>1677879.92885102</v>
      </c>
      <c r="Z97" s="9" t="n">
        <f aca="false">Monthly!Z97</f>
        <v>50283.2193702652</v>
      </c>
      <c r="AA97" s="9" t="n">
        <f aca="false">Z97+Monthly!AA97</f>
        <v>466659.95043304</v>
      </c>
      <c r="AB97" s="9" t="n">
        <f aca="false">AA97+Monthly!AB97</f>
        <v>1114174.32708193</v>
      </c>
      <c r="AC97" s="9" t="n">
        <f aca="false">AB97+Monthly!AC97</f>
        <v>1809615.85405675</v>
      </c>
      <c r="AD97" s="9" t="n">
        <f aca="false">AC97+Monthly!AD97</f>
        <v>2368988.42698042</v>
      </c>
      <c r="AE97" s="9" t="n">
        <f aca="false">AD97+Monthly!AE97</f>
        <v>2364604.26969084</v>
      </c>
      <c r="AF97" s="9" t="n">
        <f aca="false">AE97+Monthly!AF97</f>
        <v>2535183.19828586</v>
      </c>
      <c r="AG97" s="9" t="n">
        <f aca="false">AF97+Monthly!AG97</f>
        <v>2479741.1957063</v>
      </c>
      <c r="AH97" s="9" t="n">
        <f aca="false">AG97+Monthly!AH97</f>
        <v>3242902.82907712</v>
      </c>
      <c r="AI97" s="9" t="n">
        <f aca="false">AH97+Monthly!AI97</f>
        <v>3209155.66336907</v>
      </c>
      <c r="AJ97" s="9" t="n">
        <f aca="false">AI97+Monthly!AJ97</f>
        <v>3153251.4625808</v>
      </c>
      <c r="AK97" s="9" t="n">
        <f aca="false">AJ97+Monthly!AK97</f>
        <v>3204338.24625188</v>
      </c>
    </row>
    <row r="98" customFormat="false" ht="13.8" hidden="false" customHeight="false" outlineLevel="0" collapsed="false">
      <c r="A98" s="11" t="s">
        <v>129</v>
      </c>
      <c r="B98" s="6" t="n">
        <f aca="false">Monthly!B98</f>
        <v>0</v>
      </c>
      <c r="C98" s="6" t="n">
        <f aca="false">B98+Monthly!C98</f>
        <v>0</v>
      </c>
      <c r="D98" s="6" t="n">
        <f aca="false">C98+Monthly!D98</f>
        <v>0</v>
      </c>
      <c r="E98" s="6" t="n">
        <f aca="false">D98+Monthly!E98</f>
        <v>0</v>
      </c>
      <c r="F98" s="6" t="n">
        <f aca="false">E98+Monthly!F98</f>
        <v>0</v>
      </c>
      <c r="G98" s="6" t="n">
        <f aca="false">F98+Monthly!G98</f>
        <v>0</v>
      </c>
      <c r="H98" s="6" t="n">
        <f aca="false">G98+Monthly!H98</f>
        <v>0</v>
      </c>
      <c r="I98" s="6" t="n">
        <f aca="false">H98+Monthly!I98</f>
        <v>0</v>
      </c>
      <c r="J98" s="6" t="n">
        <f aca="false">I98+Monthly!J98</f>
        <v>0</v>
      </c>
      <c r="K98" s="6" t="n">
        <f aca="false">J98+Monthly!K98</f>
        <v>0</v>
      </c>
      <c r="L98" s="6" t="n">
        <f aca="false">K98+Monthly!L98</f>
        <v>0</v>
      </c>
      <c r="M98" s="6" t="n">
        <f aca="false">L98+Monthly!M98</f>
        <v>0</v>
      </c>
      <c r="N98" s="8" t="n">
        <f aca="false">Monthly!N98</f>
        <v>0</v>
      </c>
      <c r="O98" s="8" t="n">
        <f aca="false">N98+Monthly!O98</f>
        <v>0</v>
      </c>
      <c r="P98" s="8" t="n">
        <f aca="false">O98+Monthly!P98</f>
        <v>0</v>
      </c>
      <c r="Q98" s="8" t="n">
        <f aca="false">P98+Monthly!Q98</f>
        <v>0</v>
      </c>
      <c r="R98" s="8" t="n">
        <f aca="false">Q98+Monthly!R98</f>
        <v>0</v>
      </c>
      <c r="S98" s="8" t="n">
        <f aca="false">R98+Monthly!S98</f>
        <v>0</v>
      </c>
      <c r="T98" s="8" t="n">
        <f aca="false">S98+Monthly!T98</f>
        <v>0</v>
      </c>
      <c r="U98" s="8" t="n">
        <f aca="false">T98+Monthly!U98</f>
        <v>124269.698667953</v>
      </c>
      <c r="V98" s="8" t="n">
        <f aca="false">U98+Monthly!V98</f>
        <v>293302.871952971</v>
      </c>
      <c r="W98" s="8" t="n">
        <f aca="false">V98+Monthly!W98</f>
        <v>363403.851017206</v>
      </c>
      <c r="X98" s="8" t="n">
        <f aca="false">W98+Monthly!X98</f>
        <v>412183.912043861</v>
      </c>
      <c r="Y98" s="8" t="n">
        <f aca="false">X98+Monthly!Y98</f>
        <v>433693.328207244</v>
      </c>
      <c r="Z98" s="9" t="n">
        <f aca="false">Monthly!Z98</f>
        <v>13092.1518040821</v>
      </c>
      <c r="AA98" s="9" t="n">
        <f aca="false">Z98+Monthly!AA98</f>
        <v>13092.1518040821</v>
      </c>
      <c r="AB98" s="9" t="n">
        <f aca="false">AA98+Monthly!AB98</f>
        <v>46658.2840020797</v>
      </c>
      <c r="AC98" s="9" t="n">
        <f aca="false">AB98+Monthly!AC98</f>
        <v>68583.3556761992</v>
      </c>
      <c r="AD98" s="9" t="n">
        <f aca="false">AC98+Monthly!AD98</f>
        <v>170389.43332122</v>
      </c>
      <c r="AE98" s="9" t="n">
        <f aca="false">AD98+Monthly!AE98</f>
        <v>205257.308836854</v>
      </c>
      <c r="AF98" s="9" t="n">
        <f aca="false">AE98+Monthly!AF98</f>
        <v>215950.812909346</v>
      </c>
      <c r="AG98" s="9" t="n">
        <f aca="false">AF98+Monthly!AG98</f>
        <v>229020.380309913</v>
      </c>
      <c r="AH98" s="9" t="n">
        <f aca="false">AG98+Monthly!AH98</f>
        <v>268406.448965471</v>
      </c>
      <c r="AI98" s="9" t="n">
        <f aca="false">AH98+Monthly!AI98</f>
        <v>331071.139158232</v>
      </c>
      <c r="AJ98" s="9" t="n">
        <f aca="false">AI98+Monthly!AJ98</f>
        <v>445176.686128219</v>
      </c>
      <c r="AK98" s="9" t="n">
        <f aca="false">AJ98+Monthly!AK98</f>
        <v>555130.1065239</v>
      </c>
    </row>
    <row r="99" customFormat="false" ht="13.8" hidden="false" customHeight="false" outlineLevel="0" collapsed="false">
      <c r="A99" s="11" t="s">
        <v>130</v>
      </c>
      <c r="B99" s="6" t="n">
        <f aca="false">Monthly!B99</f>
        <v>0</v>
      </c>
      <c r="C99" s="6" t="n">
        <f aca="false">B99+Monthly!C99</f>
        <v>0</v>
      </c>
      <c r="D99" s="6" t="n">
        <f aca="false">C99+Monthly!D99</f>
        <v>0</v>
      </c>
      <c r="E99" s="6" t="n">
        <f aca="false">D99+Monthly!E99</f>
        <v>0</v>
      </c>
      <c r="F99" s="6" t="n">
        <f aca="false">E99+Monthly!F99</f>
        <v>0</v>
      </c>
      <c r="G99" s="6" t="n">
        <f aca="false">F99+Monthly!G99</f>
        <v>0</v>
      </c>
      <c r="H99" s="6" t="n">
        <f aca="false">G99+Monthly!H99</f>
        <v>0</v>
      </c>
      <c r="I99" s="6" t="n">
        <f aca="false">H99+Monthly!I99</f>
        <v>0</v>
      </c>
      <c r="J99" s="6" t="n">
        <f aca="false">I99+Monthly!J99</f>
        <v>0</v>
      </c>
      <c r="K99" s="6" t="n">
        <f aca="false">J99+Monthly!K99</f>
        <v>0</v>
      </c>
      <c r="L99" s="6" t="n">
        <f aca="false">K99+Monthly!L99</f>
        <v>0</v>
      </c>
      <c r="M99" s="6" t="n">
        <f aca="false">L99+Monthly!M99</f>
        <v>0</v>
      </c>
      <c r="N99" s="8" t="n">
        <f aca="false">Monthly!N99</f>
        <v>0</v>
      </c>
      <c r="O99" s="8" t="n">
        <f aca="false">N99+Monthly!O99</f>
        <v>0</v>
      </c>
      <c r="P99" s="8" t="n">
        <f aca="false">O99+Monthly!P99</f>
        <v>0</v>
      </c>
      <c r="Q99" s="8" t="n">
        <f aca="false">P99+Monthly!Q99</f>
        <v>0</v>
      </c>
      <c r="R99" s="8" t="n">
        <f aca="false">Q99+Monthly!R99</f>
        <v>0</v>
      </c>
      <c r="S99" s="8" t="n">
        <f aca="false">R99+Monthly!S99</f>
        <v>0</v>
      </c>
      <c r="T99" s="8" t="n">
        <f aca="false">S99+Monthly!T99</f>
        <v>0</v>
      </c>
      <c r="U99" s="8" t="n">
        <f aca="false">T99+Monthly!U99</f>
        <v>0</v>
      </c>
      <c r="V99" s="8" t="n">
        <f aca="false">U99+Monthly!V99</f>
        <v>0</v>
      </c>
      <c r="W99" s="8" t="n">
        <f aca="false">V99+Monthly!W99</f>
        <v>0</v>
      </c>
      <c r="X99" s="8" t="n">
        <f aca="false">W99+Monthly!X99</f>
        <v>0</v>
      </c>
      <c r="Y99" s="8" t="n">
        <f aca="false">X99+Monthly!Y99</f>
        <v>0</v>
      </c>
      <c r="Z99" s="9" t="n">
        <f aca="false">Monthly!Z99</f>
        <v>0</v>
      </c>
      <c r="AA99" s="9" t="n">
        <f aca="false">Z99+Monthly!AA99</f>
        <v>0</v>
      </c>
      <c r="AB99" s="9" t="n">
        <f aca="false">AA99+Monthly!AB99</f>
        <v>0</v>
      </c>
      <c r="AC99" s="9" t="n">
        <f aca="false">AB99+Monthly!AC99</f>
        <v>0</v>
      </c>
      <c r="AD99" s="9" t="n">
        <f aca="false">AC99+Monthly!AD99</f>
        <v>0</v>
      </c>
      <c r="AE99" s="9" t="n">
        <f aca="false">AD99+Monthly!AE99</f>
        <v>0</v>
      </c>
      <c r="AF99" s="9" t="n">
        <f aca="false">AE99+Monthly!AF99</f>
        <v>0</v>
      </c>
      <c r="AG99" s="9" t="n">
        <f aca="false">AF99+Monthly!AG99</f>
        <v>0</v>
      </c>
      <c r="AH99" s="9" t="n">
        <f aca="false">AG99+Monthly!AH99</f>
        <v>0</v>
      </c>
      <c r="AI99" s="9" t="n">
        <f aca="false">AH99+Monthly!AI99</f>
        <v>0</v>
      </c>
      <c r="AJ99" s="9" t="n">
        <f aca="false">AI99+Monthly!AJ99</f>
        <v>0</v>
      </c>
      <c r="AK99" s="9" t="n">
        <f aca="false">AJ99+Monthly!AK99</f>
        <v>0</v>
      </c>
    </row>
    <row r="100" customFormat="false" ht="13.8" hidden="false" customHeight="false" outlineLevel="0" collapsed="false">
      <c r="A100" s="11" t="s">
        <v>131</v>
      </c>
      <c r="B100" s="6" t="n">
        <f aca="false">Monthly!B100</f>
        <v>716159.75</v>
      </c>
      <c r="C100" s="6" t="n">
        <f aca="false">B100+Monthly!C100</f>
        <v>793711.65</v>
      </c>
      <c r="D100" s="6" t="n">
        <f aca="false">C100+Monthly!D100</f>
        <v>802829.11</v>
      </c>
      <c r="E100" s="6" t="n">
        <f aca="false">D100+Monthly!E100</f>
        <v>802829.11</v>
      </c>
      <c r="F100" s="6" t="n">
        <f aca="false">E100+Monthly!F100</f>
        <v>803238.66</v>
      </c>
      <c r="G100" s="6" t="n">
        <f aca="false">F100+Monthly!G100</f>
        <v>803238.66</v>
      </c>
      <c r="H100" s="6" t="n">
        <f aca="false">G100+Monthly!H100</f>
        <v>804738.97</v>
      </c>
      <c r="I100" s="6" t="n">
        <f aca="false">H100+Monthly!I100</f>
        <v>804738.97</v>
      </c>
      <c r="J100" s="6" t="n">
        <f aca="false">I100+Monthly!J100</f>
        <v>805634.78</v>
      </c>
      <c r="K100" s="6" t="n">
        <f aca="false">J100+Monthly!K100</f>
        <v>1449486.4</v>
      </c>
      <c r="L100" s="6" t="n">
        <f aca="false">K100+Monthly!L100</f>
        <v>2485821.33</v>
      </c>
      <c r="M100" s="6" t="n">
        <f aca="false">L100+Monthly!M100</f>
        <v>2998690.34</v>
      </c>
      <c r="N100" s="8" t="n">
        <f aca="false">Monthly!N100</f>
        <v>531548.72</v>
      </c>
      <c r="O100" s="8" t="n">
        <f aca="false">N100+Monthly!O100</f>
        <v>564201.21</v>
      </c>
      <c r="P100" s="8" t="n">
        <f aca="false">O100+Monthly!P100</f>
        <v>576910.12</v>
      </c>
      <c r="Q100" s="8" t="n">
        <f aca="false">P100+Monthly!Q100</f>
        <v>589995.92</v>
      </c>
      <c r="R100" s="8" t="n">
        <f aca="false">Q100+Monthly!R100</f>
        <v>605129.68</v>
      </c>
      <c r="S100" s="8" t="n">
        <f aca="false">R100+Monthly!S100</f>
        <v>611758.32</v>
      </c>
      <c r="T100" s="8" t="n">
        <f aca="false">S100+Monthly!T100</f>
        <v>616672.97</v>
      </c>
      <c r="U100" s="8" t="n">
        <f aca="false">T100+Monthly!U100</f>
        <v>620278.87</v>
      </c>
      <c r="V100" s="8" t="n">
        <f aca="false">U100+Monthly!V100</f>
        <v>620278.87</v>
      </c>
      <c r="W100" s="8" t="n">
        <f aca="false">V100+Monthly!W100</f>
        <v>770438.48</v>
      </c>
      <c r="X100" s="8" t="n">
        <f aca="false">W100+Monthly!X100</f>
        <v>2004482.75</v>
      </c>
      <c r="Y100" s="8" t="n">
        <f aca="false">X100+Monthly!Y100</f>
        <v>2777504.73</v>
      </c>
      <c r="Z100" s="9" t="n">
        <f aca="false">Monthly!Z100</f>
        <v>493002.69</v>
      </c>
      <c r="AA100" s="9" t="n">
        <f aca="false">Z100+Monthly!AA100</f>
        <v>569170.12</v>
      </c>
      <c r="AB100" s="9" t="n">
        <f aca="false">AA100+Monthly!AB100</f>
        <v>582963.7</v>
      </c>
      <c r="AC100" s="9" t="n">
        <f aca="false">AB100+Monthly!AC100</f>
        <v>592067.4</v>
      </c>
      <c r="AD100" s="9" t="n">
        <f aca="false">AC100+Monthly!AD100</f>
        <v>592360.37</v>
      </c>
      <c r="AE100" s="9" t="n">
        <f aca="false">AD100+Monthly!AE100</f>
        <v>934926.13</v>
      </c>
      <c r="AF100" s="9" t="n">
        <f aca="false">AE100+Monthly!AF100</f>
        <v>938446.63</v>
      </c>
      <c r="AG100" s="9" t="n">
        <f aca="false">AF100+Monthly!AG100</f>
        <v>938721.99</v>
      </c>
      <c r="AH100" s="9" t="n">
        <f aca="false">AG100+Monthly!AH100</f>
        <v>939512.22</v>
      </c>
      <c r="AI100" s="9" t="n">
        <f aca="false">AH100+Monthly!AI100</f>
        <v>939512.22</v>
      </c>
      <c r="AJ100" s="9" t="n">
        <f aca="false">AI100+Monthly!AJ100</f>
        <v>939512.22</v>
      </c>
      <c r="AK100" s="9" t="n">
        <f aca="false">AJ100+Monthly!AK100</f>
        <v>946952.98</v>
      </c>
    </row>
    <row r="101" customFormat="false" ht="13.8" hidden="false" customHeight="false" outlineLevel="0" collapsed="false">
      <c r="A101" s="11" t="s">
        <v>132</v>
      </c>
      <c r="B101" s="6" t="n">
        <f aca="false">Monthly!B101</f>
        <v>3080826.72</v>
      </c>
      <c r="C101" s="6" t="n">
        <f aca="false">B101+Monthly!C101</f>
        <v>3973802.48</v>
      </c>
      <c r="D101" s="6" t="n">
        <f aca="false">C101+Monthly!D101</f>
        <v>4817431.08</v>
      </c>
      <c r="E101" s="6" t="n">
        <f aca="false">D101+Monthly!E101</f>
        <v>5093331.89</v>
      </c>
      <c r="F101" s="6" t="n">
        <f aca="false">E101+Monthly!F101</f>
        <v>6970969.88</v>
      </c>
      <c r="G101" s="6" t="n">
        <f aca="false">F101+Monthly!G101</f>
        <v>8596141.6</v>
      </c>
      <c r="H101" s="6" t="n">
        <f aca="false">G101+Monthly!H101</f>
        <v>9419083.97</v>
      </c>
      <c r="I101" s="6" t="n">
        <f aca="false">H101+Monthly!I101</f>
        <v>9573068.76</v>
      </c>
      <c r="J101" s="6" t="n">
        <f aca="false">I101+Monthly!J101</f>
        <v>9612939.76</v>
      </c>
      <c r="K101" s="6" t="n">
        <f aca="false">J101+Monthly!K101</f>
        <v>12838335.3</v>
      </c>
      <c r="L101" s="6" t="n">
        <f aca="false">K101+Monthly!L101</f>
        <v>16932348.64</v>
      </c>
      <c r="M101" s="6" t="n">
        <f aca="false">L101+Monthly!M101</f>
        <v>21249735.09</v>
      </c>
      <c r="N101" s="8" t="n">
        <f aca="false">Monthly!N101</f>
        <v>2707307.63</v>
      </c>
      <c r="O101" s="8" t="n">
        <f aca="false">N101+Monthly!O101</f>
        <v>3417260.81</v>
      </c>
      <c r="P101" s="8" t="n">
        <f aca="false">O101+Monthly!P101</f>
        <v>4414048.29</v>
      </c>
      <c r="Q101" s="8" t="n">
        <f aca="false">P101+Monthly!Q101</f>
        <v>5919018.12</v>
      </c>
      <c r="R101" s="8" t="n">
        <f aca="false">Q101+Monthly!R101</f>
        <v>8277858.49</v>
      </c>
      <c r="S101" s="8" t="n">
        <f aca="false">R101+Monthly!S101</f>
        <v>9522395.73</v>
      </c>
      <c r="T101" s="8" t="n">
        <f aca="false">S101+Monthly!T101</f>
        <v>9826369.43</v>
      </c>
      <c r="U101" s="8" t="n">
        <f aca="false">T101+Monthly!U101</f>
        <v>10138429.71</v>
      </c>
      <c r="V101" s="8" t="n">
        <f aca="false">U101+Monthly!V101</f>
        <v>10289657.01</v>
      </c>
      <c r="W101" s="8" t="n">
        <f aca="false">V101+Monthly!W101</f>
        <v>11457798.66</v>
      </c>
      <c r="X101" s="8" t="n">
        <f aca="false">W101+Monthly!X101</f>
        <v>15014740.32</v>
      </c>
      <c r="Y101" s="8" t="n">
        <f aca="false">X101+Monthly!Y101</f>
        <v>18709907.43</v>
      </c>
      <c r="Z101" s="9" t="n">
        <f aca="false">Monthly!Z101</f>
        <v>4298160.19</v>
      </c>
      <c r="AA101" s="9" t="n">
        <f aca="false">Z101+Monthly!AA101</f>
        <v>5373500.54</v>
      </c>
      <c r="AB101" s="9" t="n">
        <f aca="false">AA101+Monthly!AB101</f>
        <v>5901251.6</v>
      </c>
      <c r="AC101" s="9" t="n">
        <f aca="false">AB101+Monthly!AC101</f>
        <v>6733597.65</v>
      </c>
      <c r="AD101" s="9" t="n">
        <f aca="false">AC101+Monthly!AD101</f>
        <v>8666522.16</v>
      </c>
      <c r="AE101" s="9" t="n">
        <f aca="false">AD101+Monthly!AE101</f>
        <v>10503579.56</v>
      </c>
      <c r="AF101" s="9" t="n">
        <f aca="false">AE101+Monthly!AF101</f>
        <v>11518047.31</v>
      </c>
      <c r="AG101" s="9" t="n">
        <f aca="false">AF101+Monthly!AG101</f>
        <v>11392194.29</v>
      </c>
      <c r="AH101" s="9" t="n">
        <f aca="false">AG101+Monthly!AH101</f>
        <v>11946506.52</v>
      </c>
      <c r="AI101" s="9" t="n">
        <f aca="false">AH101+Monthly!AI101</f>
        <v>14750117.67</v>
      </c>
      <c r="AJ101" s="9" t="n">
        <f aca="false">AI101+Monthly!AJ101</f>
        <v>19853391.08</v>
      </c>
      <c r="AK101" s="9" t="n">
        <f aca="false">AJ101+Monthly!AK101</f>
        <v>23531200.95</v>
      </c>
    </row>
    <row r="102" customFormat="false" ht="13.8" hidden="false" customHeight="false" outlineLevel="0" collapsed="false">
      <c r="B102" s="6" t="n">
        <f aca="false">Monthly!B102</f>
        <v>0</v>
      </c>
      <c r="C102" s="6" t="n">
        <f aca="false">B102+Monthly!C102</f>
        <v>0</v>
      </c>
      <c r="D102" s="6" t="n">
        <f aca="false">C102+Monthly!D102</f>
        <v>0</v>
      </c>
      <c r="E102" s="6" t="n">
        <f aca="false">D102+Monthly!E102</f>
        <v>0</v>
      </c>
      <c r="F102" s="6" t="n">
        <f aca="false">E102+Monthly!F102</f>
        <v>0</v>
      </c>
      <c r="G102" s="6" t="n">
        <f aca="false">F102+Monthly!G102</f>
        <v>0</v>
      </c>
      <c r="H102" s="6" t="n">
        <f aca="false">G102+Monthly!H102</f>
        <v>0</v>
      </c>
      <c r="I102" s="6" t="n">
        <f aca="false">H102+Monthly!I102</f>
        <v>0</v>
      </c>
      <c r="J102" s="6" t="n">
        <f aca="false">I102+Monthly!J102</f>
        <v>0</v>
      </c>
      <c r="K102" s="6" t="n">
        <f aca="false">J102+Monthly!K102</f>
        <v>0</v>
      </c>
      <c r="L102" s="6" t="n">
        <f aca="false">K102+Monthly!L102</f>
        <v>0</v>
      </c>
      <c r="M102" s="6" t="n">
        <f aca="false">L102+Monthly!M102</f>
        <v>0</v>
      </c>
      <c r="N102" s="8" t="n">
        <f aca="false">Monthly!N102</f>
        <v>0</v>
      </c>
      <c r="O102" s="8" t="n">
        <f aca="false">N102+Monthly!O102</f>
        <v>0</v>
      </c>
      <c r="P102" s="8" t="n">
        <f aca="false">O102+Monthly!P102</f>
        <v>0</v>
      </c>
      <c r="Q102" s="8" t="n">
        <f aca="false">P102+Monthly!Q102</f>
        <v>0</v>
      </c>
      <c r="R102" s="8" t="n">
        <f aca="false">Q102+Monthly!R102</f>
        <v>0</v>
      </c>
      <c r="S102" s="8" t="n">
        <f aca="false">R102+Monthly!S102</f>
        <v>0</v>
      </c>
      <c r="T102" s="8" t="n">
        <f aca="false">S102+Monthly!T102</f>
        <v>0</v>
      </c>
      <c r="U102" s="8" t="n">
        <f aca="false">T102+Monthly!U102</f>
        <v>0</v>
      </c>
      <c r="V102" s="8" t="n">
        <f aca="false">U102+Monthly!V102</f>
        <v>0</v>
      </c>
      <c r="W102" s="8" t="n">
        <f aca="false">V102+Monthly!W102</f>
        <v>0</v>
      </c>
      <c r="X102" s="8" t="n">
        <f aca="false">W102+Monthly!X102</f>
        <v>0</v>
      </c>
      <c r="Y102" s="8" t="n">
        <f aca="false">X102+Monthly!Y102</f>
        <v>0</v>
      </c>
      <c r="Z102" s="9" t="n">
        <f aca="false">Monthly!Z102</f>
        <v>0</v>
      </c>
      <c r="AA102" s="9" t="n">
        <f aca="false">Z102+Monthly!AA102</f>
        <v>0</v>
      </c>
      <c r="AB102" s="9" t="n">
        <f aca="false">AA102+Monthly!AB102</f>
        <v>0</v>
      </c>
      <c r="AC102" s="9" t="n">
        <f aca="false">AB102+Monthly!AC102</f>
        <v>0</v>
      </c>
      <c r="AD102" s="9" t="n">
        <f aca="false">AC102+Monthly!AD102</f>
        <v>0</v>
      </c>
      <c r="AE102" s="9" t="n">
        <f aca="false">AD102+Monthly!AE102</f>
        <v>0</v>
      </c>
      <c r="AF102" s="9" t="n">
        <f aca="false">AE102+Monthly!AF102</f>
        <v>0</v>
      </c>
      <c r="AG102" s="9" t="n">
        <f aca="false">AF102+Monthly!AG102</f>
        <v>0</v>
      </c>
      <c r="AH102" s="9" t="n">
        <f aca="false">AG102+Monthly!AH102</f>
        <v>0</v>
      </c>
      <c r="AI102" s="9" t="n">
        <f aca="false">AH102+Monthly!AI102</f>
        <v>0</v>
      </c>
      <c r="AJ102" s="9" t="n">
        <f aca="false">AI102+Monthly!AJ102</f>
        <v>0</v>
      </c>
      <c r="AK102" s="9" t="n">
        <f aca="false">AJ102+Monthly!AK102</f>
        <v>0</v>
      </c>
    </row>
    <row r="103" customFormat="false" ht="13.8" hidden="false" customHeight="false" outlineLevel="0" collapsed="false">
      <c r="A103" s="11" t="s">
        <v>133</v>
      </c>
      <c r="B103" s="6" t="n">
        <f aca="false">Monthly!B103</f>
        <v>52473.19</v>
      </c>
      <c r="C103" s="6" t="n">
        <f aca="false">B103+Monthly!C103</f>
        <v>102937.82</v>
      </c>
      <c r="D103" s="6" t="n">
        <f aca="false">C103+Monthly!D103</f>
        <v>122250.474621149</v>
      </c>
      <c r="E103" s="6" t="n">
        <f aca="false">D103+Monthly!E103</f>
        <v>150866.123170281</v>
      </c>
      <c r="F103" s="6" t="n">
        <f aca="false">E103+Monthly!F103</f>
        <v>185169.836072154</v>
      </c>
      <c r="G103" s="6" t="n">
        <f aca="false">F103+Monthly!G103</f>
        <v>215900.860284536</v>
      </c>
      <c r="H103" s="6" t="n">
        <f aca="false">G103+Monthly!H103</f>
        <v>248598.944191096</v>
      </c>
      <c r="I103" s="6" t="n">
        <f aca="false">H103+Monthly!I103</f>
        <v>276373.305462017</v>
      </c>
      <c r="J103" s="6" t="n">
        <f aca="false">I103+Monthly!J103</f>
        <v>321576.640292679</v>
      </c>
      <c r="K103" s="6" t="n">
        <f aca="false">J103+Monthly!K103</f>
        <v>402712.987596962</v>
      </c>
      <c r="L103" s="6" t="n">
        <f aca="false">K103+Monthly!L103</f>
        <v>491942.187596962</v>
      </c>
      <c r="M103" s="6" t="n">
        <f aca="false">L103+Monthly!M103</f>
        <v>586648.617319146</v>
      </c>
      <c r="N103" s="8" t="n">
        <f aca="false">Monthly!N103</f>
        <v>86523.9080269224</v>
      </c>
      <c r="O103" s="8" t="n">
        <f aca="false">N103+Monthly!O103</f>
        <v>147560.476575087</v>
      </c>
      <c r="P103" s="8" t="n">
        <f aca="false">O103+Monthly!P103</f>
        <v>177822.138293148</v>
      </c>
      <c r="Q103" s="8" t="n">
        <f aca="false">P103+Monthly!Q103</f>
        <v>257956.762799774</v>
      </c>
      <c r="R103" s="8" t="n">
        <f aca="false">Q103+Monthly!R103</f>
        <v>338513.827238732</v>
      </c>
      <c r="S103" s="8" t="n">
        <f aca="false">R103+Monthly!S103</f>
        <v>404350.26267406</v>
      </c>
      <c r="T103" s="8" t="n">
        <f aca="false">S103+Monthly!T103</f>
        <v>476168.33765683</v>
      </c>
      <c r="U103" s="8" t="n">
        <f aca="false">T103+Monthly!U103</f>
        <v>521566.599710727</v>
      </c>
      <c r="V103" s="8" t="n">
        <f aca="false">U103+Monthly!V103</f>
        <v>555392.242238698</v>
      </c>
      <c r="W103" s="8" t="n">
        <f aca="false">V103+Monthly!W103</f>
        <v>639824.539874736</v>
      </c>
      <c r="X103" s="8" t="n">
        <f aca="false">W103+Monthly!X103</f>
        <v>712491.345932508</v>
      </c>
      <c r="Y103" s="8" t="n">
        <f aca="false">X103+Monthly!Y103</f>
        <v>815525.734614155</v>
      </c>
      <c r="Z103" s="9" t="n">
        <f aca="false">Monthly!Z103</f>
        <v>118839.371499863</v>
      </c>
      <c r="AA103" s="9" t="n">
        <f aca="false">Z103+Monthly!AA103</f>
        <v>207635.990997132</v>
      </c>
      <c r="AB103" s="9" t="n">
        <f aca="false">AA103+Monthly!AB103</f>
        <v>288183.926832265</v>
      </c>
      <c r="AC103" s="9" t="n">
        <f aca="false">AB103+Monthly!AC103</f>
        <v>351652.388005751</v>
      </c>
      <c r="AD103" s="9" t="n">
        <f aca="false">AC103+Monthly!AD103</f>
        <v>434465.150535271</v>
      </c>
      <c r="AE103" s="9" t="n">
        <f aca="false">AD103+Monthly!AE103</f>
        <v>527308.798442381</v>
      </c>
      <c r="AF103" s="9" t="n">
        <f aca="false">AE103+Monthly!AF103</f>
        <v>589911.789158463</v>
      </c>
      <c r="AG103" s="9" t="n">
        <f aca="false">AF103+Monthly!AG103</f>
        <v>646171.630956677</v>
      </c>
      <c r="AH103" s="9" t="n">
        <f aca="false">AG103+Monthly!AH103</f>
        <v>704825.218074735</v>
      </c>
      <c r="AI103" s="9" t="n">
        <f aca="false">AH103+Monthly!AI103</f>
        <v>898463.283162023</v>
      </c>
      <c r="AJ103" s="9" t="n">
        <f aca="false">AI103+Monthly!AJ103</f>
        <v>1211940.74006858</v>
      </c>
      <c r="AK103" s="9" t="n">
        <f aca="false">AJ103+Monthly!AK103</f>
        <v>1656400.67403566</v>
      </c>
    </row>
    <row r="104" customFormat="false" ht="13.8" hidden="false" customHeight="false" outlineLevel="0" collapsed="false">
      <c r="A104" s="11" t="s">
        <v>134</v>
      </c>
      <c r="B104" s="6" t="n">
        <f aca="false">Monthly!B104</f>
        <v>0</v>
      </c>
      <c r="C104" s="6" t="n">
        <f aca="false">B104+Monthly!C104</f>
        <v>0</v>
      </c>
      <c r="D104" s="6" t="n">
        <f aca="false">C104+Monthly!D104</f>
        <v>0</v>
      </c>
      <c r="E104" s="6" t="n">
        <f aca="false">D104+Monthly!E104</f>
        <v>0</v>
      </c>
      <c r="F104" s="6" t="n">
        <f aca="false">E104+Monthly!F104</f>
        <v>0</v>
      </c>
      <c r="G104" s="6" t="n">
        <f aca="false">F104+Monthly!G104</f>
        <v>0</v>
      </c>
      <c r="H104" s="6" t="n">
        <f aca="false">G104+Monthly!H104</f>
        <v>0</v>
      </c>
      <c r="I104" s="6" t="n">
        <f aca="false">H104+Monthly!I104</f>
        <v>0</v>
      </c>
      <c r="J104" s="6" t="n">
        <f aca="false">I104+Monthly!J104</f>
        <v>0</v>
      </c>
      <c r="K104" s="6" t="n">
        <f aca="false">J104+Monthly!K104</f>
        <v>0</v>
      </c>
      <c r="L104" s="6" t="n">
        <f aca="false">K104+Monthly!L104</f>
        <v>0</v>
      </c>
      <c r="M104" s="6" t="n">
        <f aca="false">L104+Monthly!M104</f>
        <v>0</v>
      </c>
      <c r="N104" s="8" t="n">
        <f aca="false">Monthly!N104</f>
        <v>0</v>
      </c>
      <c r="O104" s="8" t="n">
        <f aca="false">N104+Monthly!O104</f>
        <v>0</v>
      </c>
      <c r="P104" s="8" t="n">
        <f aca="false">O104+Monthly!P104</f>
        <v>0</v>
      </c>
      <c r="Q104" s="8" t="n">
        <f aca="false">P104+Monthly!Q104</f>
        <v>0</v>
      </c>
      <c r="R104" s="8" t="n">
        <f aca="false">Q104+Monthly!R104</f>
        <v>0</v>
      </c>
      <c r="S104" s="8" t="n">
        <f aca="false">R104+Monthly!S104</f>
        <v>0</v>
      </c>
      <c r="T104" s="8" t="n">
        <f aca="false">S104+Monthly!T104</f>
        <v>0</v>
      </c>
      <c r="U104" s="8" t="n">
        <f aca="false">T104+Monthly!U104</f>
        <v>0</v>
      </c>
      <c r="V104" s="8" t="n">
        <f aca="false">U104+Monthly!V104</f>
        <v>0</v>
      </c>
      <c r="W104" s="8" t="n">
        <f aca="false">V104+Monthly!W104</f>
        <v>0</v>
      </c>
      <c r="X104" s="8" t="n">
        <f aca="false">W104+Monthly!X104</f>
        <v>0</v>
      </c>
      <c r="Y104" s="8" t="n">
        <f aca="false">X104+Monthly!Y104</f>
        <v>0</v>
      </c>
      <c r="Z104" s="9" t="n">
        <f aca="false">Monthly!Z104</f>
        <v>0</v>
      </c>
      <c r="AA104" s="9" t="n">
        <f aca="false">Z104+Monthly!AA104</f>
        <v>0</v>
      </c>
      <c r="AB104" s="9" t="n">
        <f aca="false">AA104+Monthly!AB104</f>
        <v>0</v>
      </c>
      <c r="AC104" s="9" t="n">
        <f aca="false">AB104+Monthly!AC104</f>
        <v>0</v>
      </c>
      <c r="AD104" s="9" t="n">
        <f aca="false">AC104+Monthly!AD104</f>
        <v>0</v>
      </c>
      <c r="AE104" s="9" t="n">
        <f aca="false">AD104+Monthly!AE104</f>
        <v>0</v>
      </c>
      <c r="AF104" s="9" t="n">
        <f aca="false">AE104+Monthly!AF104</f>
        <v>0</v>
      </c>
      <c r="AG104" s="9" t="n">
        <f aca="false">AF104+Monthly!AG104</f>
        <v>0</v>
      </c>
      <c r="AH104" s="9" t="n">
        <f aca="false">AG104+Monthly!AH104</f>
        <v>0</v>
      </c>
      <c r="AI104" s="9" t="n">
        <f aca="false">AH104+Monthly!AI104</f>
        <v>0</v>
      </c>
      <c r="AJ104" s="9" t="n">
        <f aca="false">AI104+Monthly!AJ104</f>
        <v>0</v>
      </c>
      <c r="AK104" s="9" t="n">
        <f aca="false">AJ104+Monthly!AK104</f>
        <v>0</v>
      </c>
    </row>
    <row r="105" customFormat="false" ht="13.8" hidden="false" customHeight="false" outlineLevel="0" collapsed="false">
      <c r="A105" s="11" t="s">
        <v>135</v>
      </c>
      <c r="B105" s="6" t="n">
        <f aca="false">Monthly!B105</f>
        <v>0</v>
      </c>
      <c r="C105" s="6" t="n">
        <f aca="false">B105+Monthly!C105</f>
        <v>0</v>
      </c>
      <c r="D105" s="6" t="n">
        <f aca="false">C105+Monthly!D105</f>
        <v>28120.7753788507</v>
      </c>
      <c r="E105" s="6" t="n">
        <f aca="false">D105+Monthly!E105</f>
        <v>47759.2568297187</v>
      </c>
      <c r="F105" s="6" t="n">
        <f aca="false">E105+Monthly!F105</f>
        <v>66335.1039278464</v>
      </c>
      <c r="G105" s="6" t="n">
        <f aca="false">F105+Monthly!G105</f>
        <v>88354.4797154642</v>
      </c>
      <c r="H105" s="6" t="n">
        <f aca="false">G105+Monthly!H105</f>
        <v>112124.895808904</v>
      </c>
      <c r="I105" s="6" t="n">
        <f aca="false">H105+Monthly!I105</f>
        <v>132867.034537983</v>
      </c>
      <c r="J105" s="6" t="n">
        <f aca="false">I105+Monthly!J105</f>
        <v>135512.479707321</v>
      </c>
      <c r="K105" s="6" t="n">
        <f aca="false">J105+Monthly!K105</f>
        <v>136136.802403038</v>
      </c>
      <c r="L105" s="6" t="n">
        <f aca="false">K105+Monthly!L105</f>
        <v>136136.802403038</v>
      </c>
      <c r="M105" s="6" t="n">
        <f aca="false">L105+Monthly!M105</f>
        <v>138827.622680854</v>
      </c>
      <c r="N105" s="8" t="n">
        <f aca="false">Monthly!N105</f>
        <v>862.901973077608</v>
      </c>
      <c r="O105" s="8" t="n">
        <f aca="false">N105+Monthly!O105</f>
        <v>32152.6934249133</v>
      </c>
      <c r="P105" s="8" t="n">
        <f aca="false">O105+Monthly!P105</f>
        <v>96937.8717068516</v>
      </c>
      <c r="Q105" s="8" t="n">
        <f aca="false">P105+Monthly!Q105</f>
        <v>119588.347200226</v>
      </c>
      <c r="R105" s="8" t="n">
        <f aca="false">Q105+Monthly!R105</f>
        <v>135320.932761268</v>
      </c>
      <c r="S105" s="8" t="n">
        <f aca="false">R105+Monthly!S105</f>
        <v>165888.17732594</v>
      </c>
      <c r="T105" s="8" t="n">
        <f aca="false">S105+Monthly!T105</f>
        <v>190756.36234317</v>
      </c>
      <c r="U105" s="8" t="n">
        <f aca="false">T105+Monthly!U105</f>
        <v>245719.214005813</v>
      </c>
      <c r="V105" s="8" t="n">
        <f aca="false">U105+Monthly!V105</f>
        <v>309019.540974831</v>
      </c>
      <c r="W105" s="8" t="n">
        <f aca="false">V105+Monthly!W105</f>
        <v>323324.672685188</v>
      </c>
      <c r="X105" s="8" t="n">
        <f aca="false">W105+Monthly!X105</f>
        <v>335202.975933506</v>
      </c>
      <c r="Y105" s="8" t="n">
        <f aca="false">X105+Monthly!Y105</f>
        <v>347955.267708554</v>
      </c>
      <c r="Z105" s="9" t="n">
        <f aca="false">Monthly!Z105</f>
        <v>41384.8297168811</v>
      </c>
      <c r="AA105" s="9" t="n">
        <f aca="false">Z105+Monthly!AA105</f>
        <v>121332.390219612</v>
      </c>
      <c r="AB105" s="9" t="n">
        <f aca="false">AA105+Monthly!AB105</f>
        <v>208451.85654433</v>
      </c>
      <c r="AC105" s="9" t="n">
        <f aca="false">AB105+Monthly!AC105</f>
        <v>282862.92213055</v>
      </c>
      <c r="AD105" s="9" t="n">
        <f aca="false">AC105+Monthly!AD105</f>
        <v>336414.793438832</v>
      </c>
      <c r="AE105" s="9" t="n">
        <f aca="false">AD105+Monthly!AE105</f>
        <v>417587.024855989</v>
      </c>
      <c r="AF105" s="9" t="n">
        <f aca="false">AE105+Monthly!AF105</f>
        <v>493202.039242205</v>
      </c>
      <c r="AG105" s="9" t="n">
        <f aca="false">AF105+Monthly!AG105</f>
        <v>575182.752592305</v>
      </c>
      <c r="AH105" s="9" t="n">
        <f aca="false">AG105+Monthly!AH105</f>
        <v>684101.5566722</v>
      </c>
      <c r="AI105" s="9" t="n">
        <f aca="false">AH105+Monthly!AI105</f>
        <v>759836.617292397</v>
      </c>
      <c r="AJ105" s="9" t="n">
        <f aca="false">AI105+Monthly!AJ105</f>
        <v>804199.167622112</v>
      </c>
      <c r="AK105" s="9" t="n">
        <f aca="false">AJ105+Monthly!AK105</f>
        <v>895030.307579439</v>
      </c>
    </row>
    <row r="106" customFormat="false" ht="13.8" hidden="false" customHeight="false" outlineLevel="0" collapsed="false">
      <c r="A106" s="11" t="s">
        <v>136</v>
      </c>
      <c r="B106" s="6" t="n">
        <f aca="false">Monthly!B106</f>
        <v>0</v>
      </c>
      <c r="C106" s="6" t="n">
        <f aca="false">B106+Monthly!C106</f>
        <v>0</v>
      </c>
      <c r="D106" s="6" t="n">
        <f aca="false">C106+Monthly!D106</f>
        <v>0</v>
      </c>
      <c r="E106" s="6" t="n">
        <f aca="false">D106+Monthly!E106</f>
        <v>0</v>
      </c>
      <c r="F106" s="6" t="n">
        <f aca="false">E106+Monthly!F106</f>
        <v>0</v>
      </c>
      <c r="G106" s="6" t="n">
        <f aca="false">F106+Monthly!G106</f>
        <v>0</v>
      </c>
      <c r="H106" s="6" t="n">
        <f aca="false">G106+Monthly!H106</f>
        <v>0</v>
      </c>
      <c r="I106" s="6" t="n">
        <f aca="false">H106+Monthly!I106</f>
        <v>0</v>
      </c>
      <c r="J106" s="6" t="n">
        <f aca="false">I106+Monthly!J106</f>
        <v>0</v>
      </c>
      <c r="K106" s="6" t="n">
        <f aca="false">J106+Monthly!K106</f>
        <v>0</v>
      </c>
      <c r="L106" s="6" t="n">
        <f aca="false">K106+Monthly!L106</f>
        <v>0</v>
      </c>
      <c r="M106" s="6" t="n">
        <f aca="false">L106+Monthly!M106</f>
        <v>0</v>
      </c>
      <c r="N106" s="8" t="n">
        <f aca="false">Monthly!N106</f>
        <v>0</v>
      </c>
      <c r="O106" s="8" t="n">
        <f aca="false">N106+Monthly!O106</f>
        <v>0</v>
      </c>
      <c r="P106" s="8" t="n">
        <f aca="false">O106+Monthly!P106</f>
        <v>0</v>
      </c>
      <c r="Q106" s="8" t="n">
        <f aca="false">P106+Monthly!Q106</f>
        <v>0</v>
      </c>
      <c r="R106" s="8" t="n">
        <f aca="false">Q106+Monthly!R106</f>
        <v>0</v>
      </c>
      <c r="S106" s="8" t="n">
        <f aca="false">R106+Monthly!S106</f>
        <v>0</v>
      </c>
      <c r="T106" s="8" t="n">
        <f aca="false">S106+Monthly!T106</f>
        <v>0</v>
      </c>
      <c r="U106" s="8" t="n">
        <f aca="false">T106+Monthly!U106</f>
        <v>3278.27628345961</v>
      </c>
      <c r="V106" s="8" t="n">
        <f aca="false">U106+Monthly!V106</f>
        <v>8663.98678647171</v>
      </c>
      <c r="W106" s="8" t="n">
        <f aca="false">V106+Monthly!W106</f>
        <v>10436.8174400761</v>
      </c>
      <c r="X106" s="8" t="n">
        <f aca="false">W106+Monthly!X106</f>
        <v>11118.108133986</v>
      </c>
      <c r="Y106" s="8" t="n">
        <f aca="false">X106+Monthly!Y106</f>
        <v>11483.817677291</v>
      </c>
      <c r="Z106" s="9" t="n">
        <f aca="false">Monthly!Z106</f>
        <v>326.37878325616</v>
      </c>
      <c r="AA106" s="9" t="n">
        <f aca="false">Z106+Monthly!AA106</f>
        <v>326.37878325616</v>
      </c>
      <c r="AB106" s="9" t="n">
        <f aca="false">AA106+Monthly!AB106</f>
        <v>2295.9566234049</v>
      </c>
      <c r="AC106" s="9" t="n">
        <f aca="false">AB106+Monthly!AC106</f>
        <v>2955.90986369904</v>
      </c>
      <c r="AD106" s="9" t="n">
        <f aca="false">AC106+Monthly!AD106</f>
        <v>5500.75602589793</v>
      </c>
      <c r="AE106" s="9" t="n">
        <f aca="false">AD106+Monthly!AE106</f>
        <v>7121.10670163006</v>
      </c>
      <c r="AF106" s="9" t="n">
        <f aca="false">AE106+Monthly!AF106</f>
        <v>8122.03159933268</v>
      </c>
      <c r="AG106" s="9" t="n">
        <f aca="false">AF106+Monthly!AG106</f>
        <v>8824.296451018</v>
      </c>
      <c r="AH106" s="9" t="n">
        <f aca="false">AG106+Monthly!AH106</f>
        <v>10252.9552530655</v>
      </c>
      <c r="AI106" s="9" t="n">
        <f aca="false">AH106+Monthly!AI106</f>
        <v>12612.75954558</v>
      </c>
      <c r="AJ106" s="9" t="n">
        <f aca="false">AI106+Monthly!AJ106</f>
        <v>16909.9823093107</v>
      </c>
      <c r="AK106" s="9" t="n">
        <f aca="false">AJ106+Monthly!AK106</f>
        <v>26946.9383849003</v>
      </c>
    </row>
    <row r="107" customFormat="false" ht="13.8" hidden="false" customHeight="false" outlineLevel="0" collapsed="false">
      <c r="A107" s="11" t="s">
        <v>137</v>
      </c>
      <c r="B107" s="6" t="n">
        <f aca="false">Monthly!B107</f>
        <v>0</v>
      </c>
      <c r="C107" s="6" t="n">
        <f aca="false">B107+Monthly!C107</f>
        <v>0</v>
      </c>
      <c r="D107" s="6" t="n">
        <f aca="false">C107+Monthly!D107</f>
        <v>0</v>
      </c>
      <c r="E107" s="6" t="n">
        <f aca="false">D107+Monthly!E107</f>
        <v>0</v>
      </c>
      <c r="F107" s="6" t="n">
        <f aca="false">E107+Monthly!F107</f>
        <v>0</v>
      </c>
      <c r="G107" s="6" t="n">
        <f aca="false">F107+Monthly!G107</f>
        <v>0</v>
      </c>
      <c r="H107" s="6" t="n">
        <f aca="false">G107+Monthly!H107</f>
        <v>0</v>
      </c>
      <c r="I107" s="6" t="n">
        <f aca="false">H107+Monthly!I107</f>
        <v>0</v>
      </c>
      <c r="J107" s="6" t="n">
        <f aca="false">I107+Monthly!J107</f>
        <v>0</v>
      </c>
      <c r="K107" s="6" t="n">
        <f aca="false">J107+Monthly!K107</f>
        <v>0</v>
      </c>
      <c r="L107" s="6" t="n">
        <f aca="false">K107+Monthly!L107</f>
        <v>0</v>
      </c>
      <c r="M107" s="6" t="n">
        <f aca="false">L107+Monthly!M107</f>
        <v>0</v>
      </c>
      <c r="N107" s="8" t="n">
        <f aca="false">Monthly!N107</f>
        <v>0</v>
      </c>
      <c r="O107" s="8" t="n">
        <f aca="false">N107+Monthly!O107</f>
        <v>0</v>
      </c>
      <c r="P107" s="8" t="n">
        <f aca="false">O107+Monthly!P107</f>
        <v>0</v>
      </c>
      <c r="Q107" s="8" t="n">
        <f aca="false">P107+Monthly!Q107</f>
        <v>0</v>
      </c>
      <c r="R107" s="8" t="n">
        <f aca="false">Q107+Monthly!R107</f>
        <v>0</v>
      </c>
      <c r="S107" s="8" t="n">
        <f aca="false">R107+Monthly!S107</f>
        <v>0</v>
      </c>
      <c r="T107" s="8" t="n">
        <f aca="false">S107+Monthly!T107</f>
        <v>0</v>
      </c>
      <c r="U107" s="8" t="n">
        <f aca="false">T107+Monthly!U107</f>
        <v>0</v>
      </c>
      <c r="V107" s="8" t="n">
        <f aca="false">U107+Monthly!V107</f>
        <v>0</v>
      </c>
      <c r="W107" s="8" t="n">
        <f aca="false">V107+Monthly!W107</f>
        <v>0</v>
      </c>
      <c r="X107" s="8" t="n">
        <f aca="false">W107+Monthly!X107</f>
        <v>0</v>
      </c>
      <c r="Y107" s="8" t="n">
        <f aca="false">X107+Monthly!Y107</f>
        <v>0</v>
      </c>
      <c r="Z107" s="9" t="n">
        <f aca="false">Monthly!Z107</f>
        <v>0</v>
      </c>
      <c r="AA107" s="9" t="n">
        <f aca="false">Z107+Monthly!AA107</f>
        <v>0</v>
      </c>
      <c r="AB107" s="9" t="n">
        <f aca="false">AA107+Monthly!AB107</f>
        <v>0</v>
      </c>
      <c r="AC107" s="9" t="n">
        <f aca="false">AB107+Monthly!AC107</f>
        <v>0</v>
      </c>
      <c r="AD107" s="9" t="n">
        <f aca="false">AC107+Monthly!AD107</f>
        <v>0</v>
      </c>
      <c r="AE107" s="9" t="n">
        <f aca="false">AD107+Monthly!AE107</f>
        <v>0</v>
      </c>
      <c r="AF107" s="9" t="n">
        <f aca="false">AE107+Monthly!AF107</f>
        <v>0</v>
      </c>
      <c r="AG107" s="9" t="n">
        <f aca="false">AF107+Monthly!AG107</f>
        <v>0</v>
      </c>
      <c r="AH107" s="9" t="n">
        <f aca="false">AG107+Monthly!AH107</f>
        <v>0</v>
      </c>
      <c r="AI107" s="9" t="n">
        <f aca="false">AH107+Monthly!AI107</f>
        <v>0</v>
      </c>
      <c r="AJ107" s="9" t="n">
        <f aca="false">AI107+Monthly!AJ107</f>
        <v>0</v>
      </c>
      <c r="AK107" s="9" t="n">
        <f aca="false">AJ107+Monthly!AK107</f>
        <v>0</v>
      </c>
    </row>
    <row r="108" customFormat="false" ht="13.8" hidden="false" customHeight="false" outlineLevel="0" collapsed="false">
      <c r="A108" s="11" t="s">
        <v>138</v>
      </c>
      <c r="B108" s="6" t="n">
        <f aca="false">Monthly!B108</f>
        <v>52473.19</v>
      </c>
      <c r="C108" s="6" t="n">
        <f aca="false">B108+Monthly!C108</f>
        <v>102937.82</v>
      </c>
      <c r="D108" s="6" t="n">
        <f aca="false">C108+Monthly!D108</f>
        <v>150371.25</v>
      </c>
      <c r="E108" s="6" t="n">
        <f aca="false">D108+Monthly!E108</f>
        <v>198625.38</v>
      </c>
      <c r="F108" s="6" t="n">
        <f aca="false">E108+Monthly!F108</f>
        <v>251504.94</v>
      </c>
      <c r="G108" s="6" t="n">
        <f aca="false">F108+Monthly!G108</f>
        <v>304255.34</v>
      </c>
      <c r="H108" s="6" t="n">
        <f aca="false">G108+Monthly!H108</f>
        <v>360723.84</v>
      </c>
      <c r="I108" s="6" t="n">
        <f aca="false">H108+Monthly!I108</f>
        <v>409240.34</v>
      </c>
      <c r="J108" s="6" t="n">
        <f aca="false">I108+Monthly!J108</f>
        <v>457089.12</v>
      </c>
      <c r="K108" s="6" t="n">
        <f aca="false">J108+Monthly!K108</f>
        <v>538849.79</v>
      </c>
      <c r="L108" s="6" t="n">
        <f aca="false">K108+Monthly!L108</f>
        <v>628078.99</v>
      </c>
      <c r="M108" s="6" t="n">
        <f aca="false">L108+Monthly!M108</f>
        <v>725476.24</v>
      </c>
      <c r="N108" s="8" t="n">
        <f aca="false">Monthly!N108</f>
        <v>87386.81</v>
      </c>
      <c r="O108" s="8" t="n">
        <f aca="false">N108+Monthly!O108</f>
        <v>179713.17</v>
      </c>
      <c r="P108" s="8" t="n">
        <f aca="false">O108+Monthly!P108</f>
        <v>274760.01</v>
      </c>
      <c r="Q108" s="8" t="n">
        <f aca="false">P108+Monthly!Q108</f>
        <v>377545.11</v>
      </c>
      <c r="R108" s="8" t="n">
        <f aca="false">Q108+Monthly!R108</f>
        <v>473834.76</v>
      </c>
      <c r="S108" s="8" t="n">
        <f aca="false">R108+Monthly!S108</f>
        <v>570238.44</v>
      </c>
      <c r="T108" s="8" t="n">
        <f aca="false">S108+Monthly!T108</f>
        <v>666924.7</v>
      </c>
      <c r="U108" s="8" t="n">
        <f aca="false">T108+Monthly!U108</f>
        <v>770564.09</v>
      </c>
      <c r="V108" s="8" t="n">
        <f aca="false">U108+Monthly!V108</f>
        <v>873075.77</v>
      </c>
      <c r="W108" s="8" t="n">
        <f aca="false">V108+Monthly!W108</f>
        <v>973586.03</v>
      </c>
      <c r="X108" s="8" t="n">
        <f aca="false">W108+Monthly!X108</f>
        <v>1058812.43</v>
      </c>
      <c r="Y108" s="8" t="n">
        <f aca="false">X108+Monthly!Y108</f>
        <v>1174964.82</v>
      </c>
      <c r="Z108" s="9" t="n">
        <f aca="false">Monthly!Z108</f>
        <v>160550.58</v>
      </c>
      <c r="AA108" s="9" t="n">
        <f aca="false">Z108+Monthly!AA108</f>
        <v>329294.76</v>
      </c>
      <c r="AB108" s="9" t="n">
        <f aca="false">AA108+Monthly!AB108</f>
        <v>498931.74</v>
      </c>
      <c r="AC108" s="9" t="n">
        <f aca="false">AB108+Monthly!AC108</f>
        <v>637471.22</v>
      </c>
      <c r="AD108" s="9" t="n">
        <f aca="false">AC108+Monthly!AD108</f>
        <v>776380.7</v>
      </c>
      <c r="AE108" s="9" t="n">
        <f aca="false">AD108+Monthly!AE108</f>
        <v>952016.93</v>
      </c>
      <c r="AF108" s="9" t="n">
        <f aca="false">AE108+Monthly!AF108</f>
        <v>1091235.86</v>
      </c>
      <c r="AG108" s="9" t="n">
        <f aca="false">AF108+Monthly!AG108</f>
        <v>1230178.68</v>
      </c>
      <c r="AH108" s="9" t="n">
        <f aca="false">AG108+Monthly!AH108</f>
        <v>1399179.73</v>
      </c>
      <c r="AI108" s="9" t="n">
        <f aca="false">AH108+Monthly!AI108</f>
        <v>1670912.66</v>
      </c>
      <c r="AJ108" s="9" t="n">
        <f aca="false">AI108+Monthly!AJ108</f>
        <v>2033049.89</v>
      </c>
      <c r="AK108" s="9" t="n">
        <f aca="false">AJ108+Monthly!AK108</f>
        <v>2578377.92</v>
      </c>
    </row>
    <row r="109" customFormat="false" ht="13.8" hidden="false" customHeight="false" outlineLevel="0" collapsed="false">
      <c r="B109" s="6" t="n">
        <f aca="false">Monthly!B109</f>
        <v>0</v>
      </c>
      <c r="C109" s="6" t="n">
        <f aca="false">B109+Monthly!C109</f>
        <v>0</v>
      </c>
      <c r="D109" s="6" t="n">
        <f aca="false">C109+Monthly!D109</f>
        <v>0</v>
      </c>
      <c r="E109" s="6" t="n">
        <f aca="false">D109+Monthly!E109</f>
        <v>0</v>
      </c>
      <c r="F109" s="6" t="n">
        <f aca="false">E109+Monthly!F109</f>
        <v>0</v>
      </c>
      <c r="G109" s="6" t="n">
        <f aca="false">F109+Monthly!G109</f>
        <v>0</v>
      </c>
      <c r="H109" s="6" t="n">
        <f aca="false">G109+Monthly!H109</f>
        <v>0</v>
      </c>
      <c r="I109" s="6" t="n">
        <f aca="false">H109+Monthly!I109</f>
        <v>0</v>
      </c>
      <c r="J109" s="6" t="n">
        <f aca="false">I109+Monthly!J109</f>
        <v>0</v>
      </c>
      <c r="K109" s="6" t="n">
        <f aca="false">J109+Monthly!K109</f>
        <v>0</v>
      </c>
      <c r="L109" s="6" t="n">
        <f aca="false">K109+Monthly!L109</f>
        <v>0</v>
      </c>
      <c r="M109" s="6" t="n">
        <f aca="false">L109+Monthly!M109</f>
        <v>0</v>
      </c>
      <c r="N109" s="8" t="n">
        <f aca="false">Monthly!N109</f>
        <v>0</v>
      </c>
      <c r="O109" s="8" t="n">
        <f aca="false">N109+Monthly!O109</f>
        <v>0</v>
      </c>
      <c r="P109" s="8" t="n">
        <f aca="false">O109+Monthly!P109</f>
        <v>0</v>
      </c>
      <c r="Q109" s="8" t="n">
        <f aca="false">P109+Monthly!Q109</f>
        <v>0</v>
      </c>
      <c r="R109" s="8" t="n">
        <f aca="false">Q109+Monthly!R109</f>
        <v>0</v>
      </c>
      <c r="S109" s="8" t="n">
        <f aca="false">R109+Monthly!S109</f>
        <v>0</v>
      </c>
      <c r="T109" s="8" t="n">
        <f aca="false">S109+Monthly!T109</f>
        <v>0</v>
      </c>
      <c r="U109" s="8" t="n">
        <f aca="false">T109+Monthly!U109</f>
        <v>0</v>
      </c>
      <c r="V109" s="8" t="n">
        <f aca="false">U109+Monthly!V109</f>
        <v>0</v>
      </c>
      <c r="W109" s="8" t="n">
        <f aca="false">V109+Monthly!W109</f>
        <v>0</v>
      </c>
      <c r="X109" s="8" t="n">
        <f aca="false">W109+Monthly!X109</f>
        <v>0</v>
      </c>
      <c r="Y109" s="8" t="n">
        <f aca="false">X109+Monthly!Y109</f>
        <v>0</v>
      </c>
      <c r="Z109" s="9" t="n">
        <f aca="false">Monthly!Z109</f>
        <v>0</v>
      </c>
      <c r="AA109" s="9" t="n">
        <f aca="false">Z109+Monthly!AA109</f>
        <v>0</v>
      </c>
      <c r="AB109" s="9" t="n">
        <f aca="false">AA109+Monthly!AB109</f>
        <v>0</v>
      </c>
      <c r="AC109" s="9" t="n">
        <f aca="false">AB109+Monthly!AC109</f>
        <v>0</v>
      </c>
      <c r="AD109" s="9" t="n">
        <f aca="false">AC109+Monthly!AD109</f>
        <v>0</v>
      </c>
      <c r="AE109" s="9" t="n">
        <f aca="false">AD109+Monthly!AE109</f>
        <v>0</v>
      </c>
      <c r="AF109" s="9" t="n">
        <f aca="false">AE109+Monthly!AF109</f>
        <v>0</v>
      </c>
      <c r="AG109" s="9" t="n">
        <f aca="false">AF109+Monthly!AG109</f>
        <v>0</v>
      </c>
      <c r="AH109" s="9" t="n">
        <f aca="false">AG109+Monthly!AH109</f>
        <v>0</v>
      </c>
      <c r="AI109" s="9" t="n">
        <f aca="false">AH109+Monthly!AI109</f>
        <v>0</v>
      </c>
      <c r="AJ109" s="9" t="n">
        <f aca="false">AI109+Monthly!AJ109</f>
        <v>0</v>
      </c>
      <c r="AK109" s="9" t="n">
        <f aca="false">AJ109+Monthly!AK109</f>
        <v>0</v>
      </c>
    </row>
    <row r="110" customFormat="false" ht="13.8" hidden="false" customHeight="false" outlineLevel="0" collapsed="false">
      <c r="A110" s="11" t="s">
        <v>139</v>
      </c>
      <c r="B110" s="6" t="n">
        <f aca="false">Monthly!B110</f>
        <v>2312193.78</v>
      </c>
      <c r="C110" s="6" t="n">
        <f aca="false">B110+Monthly!C110</f>
        <v>3057153.01</v>
      </c>
      <c r="D110" s="6" t="n">
        <f aca="false">C110+Monthly!D110</f>
        <v>3051742.81070505</v>
      </c>
      <c r="E110" s="6" t="n">
        <f aca="false">D110+Monthly!E110</f>
        <v>3063171.33934381</v>
      </c>
      <c r="F110" s="6" t="n">
        <f aca="false">E110+Monthly!F110</f>
        <v>4497607.99845849</v>
      </c>
      <c r="G110" s="6" t="n">
        <f aca="false">F110+Monthly!G110</f>
        <v>6051058.03290194</v>
      </c>
      <c r="H110" s="6" t="n">
        <f aca="false">G110+Monthly!H110</f>
        <v>6822203.0547793</v>
      </c>
      <c r="I110" s="6" t="n">
        <f aca="false">H110+Monthly!I110</f>
        <v>6784475.93056235</v>
      </c>
      <c r="J110" s="6" t="n">
        <f aca="false">I110+Monthly!J110</f>
        <v>6750044.36194225</v>
      </c>
      <c r="K110" s="6" t="n">
        <f aca="false">J110+Monthly!K110</f>
        <v>9240383.99694968</v>
      </c>
      <c r="L110" s="6" t="n">
        <f aca="false">K110+Monthly!L110</f>
        <v>12208833.2069497</v>
      </c>
      <c r="M110" s="6" t="n">
        <f aca="false">L110+Monthly!M110</f>
        <v>15903199.6841757</v>
      </c>
      <c r="N110" s="8" t="n">
        <f aca="false">Monthly!N110</f>
        <v>2070472.06744816</v>
      </c>
      <c r="O110" s="8" t="n">
        <f aca="false">N110+Monthly!O110</f>
        <v>2453054.56775295</v>
      </c>
      <c r="P110" s="8" t="n">
        <f aca="false">O110+Monthly!P110</f>
        <v>2845384.88507133</v>
      </c>
      <c r="Q110" s="8" t="n">
        <f aca="false">P110+Monthly!Q110</f>
        <v>3906563.28585004</v>
      </c>
      <c r="R110" s="8" t="n">
        <f aca="false">Q110+Monthly!R110</f>
        <v>6102310.88458378</v>
      </c>
      <c r="S110" s="8" t="n">
        <f aca="false">R110+Monthly!S110</f>
        <v>7102211.45182205</v>
      </c>
      <c r="T110" s="8" t="n">
        <f aca="false">S110+Monthly!T110</f>
        <v>7111393.01140402</v>
      </c>
      <c r="U110" s="8" t="n">
        <f aca="false">T110+Monthly!U110</f>
        <v>6948819.09405142</v>
      </c>
      <c r="V110" s="8" t="n">
        <f aca="false">U110+Monthly!V110</f>
        <v>6806889.52052737</v>
      </c>
      <c r="W110" s="8" t="n">
        <f aca="false">V110+Monthly!W110</f>
        <v>7682456.5454968</v>
      </c>
      <c r="X110" s="8" t="n">
        <f aca="false">W110+Monthly!X110</f>
        <v>10023045.8961232</v>
      </c>
      <c r="Y110" s="8" t="n">
        <f aca="false">X110+Monthly!Y110</f>
        <v>13005303.7083276</v>
      </c>
      <c r="Z110" s="9" t="n">
        <f aca="false">Monthly!Z110</f>
        <v>3622942.75732579</v>
      </c>
      <c r="AA110" s="9" t="n">
        <f aca="false">Z110+Monthly!AA110</f>
        <v>4116942.32676575</v>
      </c>
      <c r="AB110" s="9" t="n">
        <f aca="false">AA110+Monthly!AB110</f>
        <v>3869271.36208373</v>
      </c>
      <c r="AC110" s="9" t="n">
        <f aca="false">AB110+Monthly!AC110</f>
        <v>3911678.6522613</v>
      </c>
      <c r="AD110" s="9" t="n">
        <f aca="false">AC110+Monthly!AD110</f>
        <v>5100318.77916309</v>
      </c>
      <c r="AE110" s="9" t="n">
        <f aca="false">AD110+Monthly!AE110</f>
        <v>6471483.05302993</v>
      </c>
      <c r="AF110" s="9" t="n">
        <f aca="false">AE110+Monthly!AF110</f>
        <v>7238554.87964634</v>
      </c>
      <c r="AG110" s="9" t="n">
        <f aca="false">AF110+Monthly!AG110</f>
        <v>7098539.09302711</v>
      </c>
      <c r="AH110" s="9" t="n">
        <f aca="false">AG110+Monthly!AH110</f>
        <v>6790859.80388267</v>
      </c>
      <c r="AI110" s="9" t="n">
        <f aca="false">AH110+Monthly!AI110</f>
        <v>9371915.36431067</v>
      </c>
      <c r="AJ110" s="9" t="n">
        <f aca="false">AI110+Monthly!AJ110</f>
        <v>14103509.9712224</v>
      </c>
      <c r="AK110" s="9" t="n">
        <f aca="false">AJ110+Monthly!AK110</f>
        <v>17168378.9431886</v>
      </c>
    </row>
    <row r="111" customFormat="false" ht="13.8" hidden="false" customHeight="false" outlineLevel="0" collapsed="false">
      <c r="A111" s="11" t="s">
        <v>140</v>
      </c>
      <c r="B111" s="6" t="n">
        <f aca="false">Monthly!B111</f>
        <v>0</v>
      </c>
      <c r="C111" s="6" t="n">
        <f aca="false">B111+Monthly!C111</f>
        <v>0</v>
      </c>
      <c r="D111" s="6" t="n">
        <f aca="false">C111+Monthly!D111</f>
        <v>0</v>
      </c>
      <c r="E111" s="6" t="n">
        <f aca="false">D111+Monthly!E111</f>
        <v>0</v>
      </c>
      <c r="F111" s="6" t="n">
        <f aca="false">E111+Monthly!F111</f>
        <v>0</v>
      </c>
      <c r="G111" s="6" t="n">
        <f aca="false">F111+Monthly!G111</f>
        <v>0</v>
      </c>
      <c r="H111" s="6" t="n">
        <f aca="false">G111+Monthly!H111</f>
        <v>0</v>
      </c>
      <c r="I111" s="6" t="n">
        <f aca="false">H111+Monthly!I111</f>
        <v>0</v>
      </c>
      <c r="J111" s="6" t="n">
        <f aca="false">I111+Monthly!J111</f>
        <v>0</v>
      </c>
      <c r="K111" s="6" t="n">
        <f aca="false">J111+Monthly!K111</f>
        <v>0</v>
      </c>
      <c r="L111" s="6" t="n">
        <f aca="false">K111+Monthly!L111</f>
        <v>0</v>
      </c>
      <c r="M111" s="6" t="n">
        <f aca="false">L111+Monthly!M111</f>
        <v>0</v>
      </c>
      <c r="N111" s="8" t="n">
        <f aca="false">Monthly!N111</f>
        <v>0</v>
      </c>
      <c r="O111" s="8" t="n">
        <f aca="false">N111+Monthly!O111</f>
        <v>0</v>
      </c>
      <c r="P111" s="8" t="n">
        <f aca="false">O111+Monthly!P111</f>
        <v>0</v>
      </c>
      <c r="Q111" s="8" t="n">
        <f aca="false">P111+Monthly!Q111</f>
        <v>0</v>
      </c>
      <c r="R111" s="8" t="n">
        <f aca="false">Q111+Monthly!R111</f>
        <v>0</v>
      </c>
      <c r="S111" s="8" t="n">
        <f aca="false">R111+Monthly!S111</f>
        <v>0</v>
      </c>
      <c r="T111" s="8" t="n">
        <f aca="false">S111+Monthly!T111</f>
        <v>0</v>
      </c>
      <c r="U111" s="8" t="n">
        <f aca="false">T111+Monthly!U111</f>
        <v>0</v>
      </c>
      <c r="V111" s="8" t="n">
        <f aca="false">U111+Monthly!V111</f>
        <v>0</v>
      </c>
      <c r="W111" s="8" t="n">
        <f aca="false">V111+Monthly!W111</f>
        <v>0</v>
      </c>
      <c r="X111" s="8" t="n">
        <f aca="false">W111+Monthly!X111</f>
        <v>0</v>
      </c>
      <c r="Y111" s="8" t="n">
        <f aca="false">X111+Monthly!Y111</f>
        <v>0</v>
      </c>
      <c r="Z111" s="9" t="n">
        <f aca="false">Monthly!Z111</f>
        <v>0</v>
      </c>
      <c r="AA111" s="9" t="n">
        <f aca="false">Z111+Monthly!AA111</f>
        <v>0</v>
      </c>
      <c r="AB111" s="9" t="n">
        <f aca="false">AA111+Monthly!AB111</f>
        <v>0</v>
      </c>
      <c r="AC111" s="9" t="n">
        <f aca="false">AB111+Monthly!AC111</f>
        <v>0</v>
      </c>
      <c r="AD111" s="9" t="n">
        <f aca="false">AC111+Monthly!AD111</f>
        <v>0</v>
      </c>
      <c r="AE111" s="9" t="n">
        <f aca="false">AD111+Monthly!AE111</f>
        <v>0</v>
      </c>
      <c r="AF111" s="9" t="n">
        <f aca="false">AE111+Monthly!AF111</f>
        <v>0</v>
      </c>
      <c r="AG111" s="9" t="n">
        <f aca="false">AF111+Monthly!AG111</f>
        <v>0</v>
      </c>
      <c r="AH111" s="9" t="n">
        <f aca="false">AG111+Monthly!AH111</f>
        <v>0</v>
      </c>
      <c r="AI111" s="9" t="n">
        <f aca="false">AH111+Monthly!AI111</f>
        <v>0</v>
      </c>
      <c r="AJ111" s="9" t="n">
        <f aca="false">AI111+Monthly!AJ111</f>
        <v>0</v>
      </c>
      <c r="AK111" s="9" t="n">
        <f aca="false">AJ111+Monthly!AK111</f>
        <v>0</v>
      </c>
    </row>
    <row r="112" customFormat="false" ht="13.8" hidden="false" customHeight="false" outlineLevel="0" collapsed="false">
      <c r="A112" s="11" t="s">
        <v>141</v>
      </c>
      <c r="B112" s="6" t="n">
        <f aca="false">Monthly!B112</f>
        <v>0</v>
      </c>
      <c r="C112" s="6" t="n">
        <f aca="false">B112+Monthly!C112</f>
        <v>20000</v>
      </c>
      <c r="D112" s="6" t="n">
        <f aca="false">C112+Monthly!D112</f>
        <v>812487.909294953</v>
      </c>
      <c r="E112" s="6" t="n">
        <f aca="false">D112+Monthly!E112</f>
        <v>1028706.06065619</v>
      </c>
      <c r="F112" s="6" t="n">
        <f aca="false">E112+Monthly!F112</f>
        <v>1418618.28154151</v>
      </c>
      <c r="G112" s="6" t="n">
        <f aca="false">F112+Monthly!G112</f>
        <v>1437589.56709806</v>
      </c>
      <c r="H112" s="6" t="n">
        <f aca="false">G112+Monthly!H112</f>
        <v>1431418.1052207</v>
      </c>
      <c r="I112" s="6" t="n">
        <f aca="false">H112+Monthly!I112</f>
        <v>1574613.51943765</v>
      </c>
      <c r="J112" s="6" t="n">
        <f aca="false">I112+Monthly!J112</f>
        <v>1600171.49805775</v>
      </c>
      <c r="K112" s="6" t="n">
        <f aca="false">J112+Monthly!K112</f>
        <v>1609615.11305032</v>
      </c>
      <c r="L112" s="6" t="n">
        <f aca="false">K112+Monthly!L112</f>
        <v>1609615.11305032</v>
      </c>
      <c r="M112" s="6" t="n">
        <f aca="false">L112+Monthly!M112</f>
        <v>1622368.82582427</v>
      </c>
      <c r="N112" s="8" t="n">
        <f aca="false">Monthly!N112</f>
        <v>17900.032551842</v>
      </c>
      <c r="O112" s="8" t="n">
        <f aca="false">N112+Monthly!O112</f>
        <v>220291.862247051</v>
      </c>
      <c r="P112" s="8" t="n">
        <f aca="false">O112+Monthly!P112</f>
        <v>716993.274928672</v>
      </c>
      <c r="Q112" s="8" t="n">
        <f aca="false">P112+Monthly!Q112</f>
        <v>1044913.80414996</v>
      </c>
      <c r="R112" s="8" t="n">
        <f aca="false">Q112+Monthly!R112</f>
        <v>1096583.16541622</v>
      </c>
      <c r="S112" s="8" t="n">
        <f aca="false">R112+Monthly!S112</f>
        <v>1238187.51817795</v>
      </c>
      <c r="T112" s="8" t="n">
        <f aca="false">S112+Monthly!T112</f>
        <v>1431378.74859598</v>
      </c>
      <c r="U112" s="8" t="n">
        <f aca="false">T112+Monthly!U112</f>
        <v>1677776.23356409</v>
      </c>
      <c r="V112" s="8" t="n">
        <f aca="false">U112+Monthly!V112</f>
        <v>1704773.96430613</v>
      </c>
      <c r="W112" s="8" t="n">
        <f aca="false">V112+Monthly!W112</f>
        <v>1678350.57092607</v>
      </c>
      <c r="X112" s="8" t="n">
        <f aca="false">W112+Monthly!X112</f>
        <v>1527333.43996689</v>
      </c>
      <c r="Y112" s="8" t="n">
        <f aca="false">X112+Monthly!Y112</f>
        <v>1329924.66114246</v>
      </c>
      <c r="Z112" s="9" t="n">
        <f aca="false">Monthly!Z112</f>
        <v>8898.3896533841</v>
      </c>
      <c r="AA112" s="9" t="n">
        <f aca="false">Z112+Monthly!AA112</f>
        <v>345327.560213428</v>
      </c>
      <c r="AB112" s="9" t="n">
        <f aca="false">AA112+Monthly!AB112</f>
        <v>905722.470537599</v>
      </c>
      <c r="AC112" s="9" t="n">
        <f aca="false">AB112+Monthly!AC112</f>
        <v>1526752.9319262</v>
      </c>
      <c r="AD112" s="9" t="n">
        <f aca="false">AC112+Monthly!AD112</f>
        <v>2032573.63354159</v>
      </c>
      <c r="AE112" s="9" t="n">
        <f aca="false">AD112+Monthly!AE112</f>
        <v>1947017.24483485</v>
      </c>
      <c r="AF112" s="9" t="n">
        <f aca="false">AE112+Monthly!AF112</f>
        <v>2041981.15904365</v>
      </c>
      <c r="AG112" s="9" t="n">
        <f aca="false">AF112+Monthly!AG112</f>
        <v>1904558.44311399</v>
      </c>
      <c r="AH112" s="9" t="n">
        <f aca="false">AG112+Monthly!AH112</f>
        <v>2558801.27240492</v>
      </c>
      <c r="AI112" s="9" t="n">
        <f aca="false">AH112+Monthly!AI112</f>
        <v>2449319.04607668</v>
      </c>
      <c r="AJ112" s="9" t="n">
        <f aca="false">AI112+Monthly!AJ112</f>
        <v>2349052.29495869</v>
      </c>
      <c r="AK112" s="9" t="n">
        <f aca="false">AJ112+Monthly!AK112</f>
        <v>2309307.93867244</v>
      </c>
    </row>
    <row r="113" customFormat="false" ht="13.8" hidden="false" customHeight="false" outlineLevel="0" collapsed="false">
      <c r="A113" s="11" t="s">
        <v>142</v>
      </c>
      <c r="B113" s="6" t="n">
        <f aca="false">Monthly!B113</f>
        <v>0</v>
      </c>
      <c r="C113" s="6" t="n">
        <f aca="false">B113+Monthly!C113</f>
        <v>0</v>
      </c>
      <c r="D113" s="6" t="n">
        <f aca="false">C113+Monthly!D113</f>
        <v>0</v>
      </c>
      <c r="E113" s="6" t="n">
        <f aca="false">D113+Monthly!E113</f>
        <v>0</v>
      </c>
      <c r="F113" s="6" t="n">
        <f aca="false">E113+Monthly!F113</f>
        <v>0</v>
      </c>
      <c r="G113" s="6" t="n">
        <f aca="false">F113+Monthly!G113</f>
        <v>0</v>
      </c>
      <c r="H113" s="6" t="n">
        <f aca="false">G113+Monthly!H113</f>
        <v>0</v>
      </c>
      <c r="I113" s="6" t="n">
        <f aca="false">H113+Monthly!I113</f>
        <v>0</v>
      </c>
      <c r="J113" s="6" t="n">
        <f aca="false">I113+Monthly!J113</f>
        <v>0</v>
      </c>
      <c r="K113" s="6" t="n">
        <f aca="false">J113+Monthly!K113</f>
        <v>0</v>
      </c>
      <c r="L113" s="6" t="n">
        <f aca="false">K113+Monthly!L113</f>
        <v>0</v>
      </c>
      <c r="M113" s="6" t="n">
        <f aca="false">L113+Monthly!M113</f>
        <v>0</v>
      </c>
      <c r="N113" s="8" t="n">
        <f aca="false">Monthly!N113</f>
        <v>0</v>
      </c>
      <c r="O113" s="8" t="n">
        <f aca="false">N113+Monthly!O113</f>
        <v>0</v>
      </c>
      <c r="P113" s="8" t="n">
        <f aca="false">O113+Monthly!P113</f>
        <v>0</v>
      </c>
      <c r="Q113" s="8" t="n">
        <f aca="false">P113+Monthly!Q113</f>
        <v>0</v>
      </c>
      <c r="R113" s="8" t="n">
        <f aca="false">Q113+Monthly!R113</f>
        <v>0</v>
      </c>
      <c r="S113" s="8" t="n">
        <f aca="false">R113+Monthly!S113</f>
        <v>0</v>
      </c>
      <c r="T113" s="8" t="n">
        <f aca="false">S113+Monthly!T113</f>
        <v>0</v>
      </c>
      <c r="U113" s="8" t="n">
        <f aca="false">T113+Monthly!U113</f>
        <v>120991.422384493</v>
      </c>
      <c r="V113" s="8" t="n">
        <f aca="false">U113+Monthly!V113</f>
        <v>284638.8851665</v>
      </c>
      <c r="W113" s="8" t="n">
        <f aca="false">V113+Monthly!W113</f>
        <v>352967.03357713</v>
      </c>
      <c r="X113" s="8" t="n">
        <f aca="false">W113+Monthly!X113</f>
        <v>401065.803909875</v>
      </c>
      <c r="Y113" s="8" t="n">
        <f aca="false">X113+Monthly!Y113</f>
        <v>422209.510529953</v>
      </c>
      <c r="Z113" s="9" t="n">
        <f aca="false">Monthly!Z113</f>
        <v>12765.7730208259</v>
      </c>
      <c r="AA113" s="9" t="n">
        <f aca="false">Z113+Monthly!AA113</f>
        <v>12765.7730208259</v>
      </c>
      <c r="AB113" s="9" t="n">
        <f aca="false">AA113+Monthly!AB113</f>
        <v>44362.3273786748</v>
      </c>
      <c r="AC113" s="9" t="n">
        <f aca="false">AB113+Monthly!AC113</f>
        <v>65627.4458125002</v>
      </c>
      <c r="AD113" s="9" t="n">
        <f aca="false">AC113+Monthly!AD113</f>
        <v>164888.677295322</v>
      </c>
      <c r="AE113" s="9" t="n">
        <f aca="false">AD113+Monthly!AE113</f>
        <v>198136.202135224</v>
      </c>
      <c r="AF113" s="9" t="n">
        <f aca="false">AE113+Monthly!AF113</f>
        <v>207828.781310014</v>
      </c>
      <c r="AG113" s="9" t="n">
        <f aca="false">AF113+Monthly!AG113</f>
        <v>220196.083858895</v>
      </c>
      <c r="AH113" s="9" t="n">
        <f aca="false">AG113+Monthly!AH113</f>
        <v>258153.493712405</v>
      </c>
      <c r="AI113" s="9" t="n">
        <f aca="false">AH113+Monthly!AI113</f>
        <v>318458.379612652</v>
      </c>
      <c r="AJ113" s="9" t="n">
        <f aca="false">AI113+Monthly!AJ113</f>
        <v>428266.703818909</v>
      </c>
      <c r="AK113" s="9" t="n">
        <f aca="false">AJ113+Monthly!AK113</f>
        <v>528183.168139</v>
      </c>
    </row>
    <row r="114" customFormat="false" ht="13.8" hidden="false" customHeight="false" outlineLevel="0" collapsed="false">
      <c r="A114" s="11" t="s">
        <v>143</v>
      </c>
      <c r="B114" s="6" t="n">
        <f aca="false">Monthly!B114</f>
        <v>0</v>
      </c>
      <c r="C114" s="6" t="n">
        <f aca="false">B114+Monthly!C114</f>
        <v>0</v>
      </c>
      <c r="D114" s="6" t="n">
        <f aca="false">C114+Monthly!D114</f>
        <v>0</v>
      </c>
      <c r="E114" s="6" t="n">
        <f aca="false">D114+Monthly!E114</f>
        <v>0</v>
      </c>
      <c r="F114" s="6" t="n">
        <f aca="false">E114+Monthly!F114</f>
        <v>0</v>
      </c>
      <c r="G114" s="6" t="n">
        <f aca="false">F114+Monthly!G114</f>
        <v>0</v>
      </c>
      <c r="H114" s="6" t="n">
        <f aca="false">G114+Monthly!H114</f>
        <v>0</v>
      </c>
      <c r="I114" s="6" t="n">
        <f aca="false">H114+Monthly!I114</f>
        <v>0</v>
      </c>
      <c r="J114" s="6" t="n">
        <f aca="false">I114+Monthly!J114</f>
        <v>0</v>
      </c>
      <c r="K114" s="6" t="n">
        <f aca="false">J114+Monthly!K114</f>
        <v>0</v>
      </c>
      <c r="L114" s="6" t="n">
        <f aca="false">K114+Monthly!L114</f>
        <v>0</v>
      </c>
      <c r="M114" s="6" t="n">
        <f aca="false">L114+Monthly!M114</f>
        <v>0</v>
      </c>
      <c r="N114" s="8" t="n">
        <f aca="false">Monthly!N114</f>
        <v>0</v>
      </c>
      <c r="O114" s="8" t="n">
        <f aca="false">N114+Monthly!O114</f>
        <v>0</v>
      </c>
      <c r="P114" s="8" t="n">
        <f aca="false">O114+Monthly!P114</f>
        <v>0</v>
      </c>
      <c r="Q114" s="8" t="n">
        <f aca="false">P114+Monthly!Q114</f>
        <v>0</v>
      </c>
      <c r="R114" s="8" t="n">
        <f aca="false">Q114+Monthly!R114</f>
        <v>0</v>
      </c>
      <c r="S114" s="8" t="n">
        <f aca="false">R114+Monthly!S114</f>
        <v>0</v>
      </c>
      <c r="T114" s="8" t="n">
        <f aca="false">S114+Monthly!T114</f>
        <v>0</v>
      </c>
      <c r="U114" s="8" t="n">
        <f aca="false">T114+Monthly!U114</f>
        <v>0</v>
      </c>
      <c r="V114" s="8" t="n">
        <f aca="false">U114+Monthly!V114</f>
        <v>0</v>
      </c>
      <c r="W114" s="8" t="n">
        <f aca="false">V114+Monthly!W114</f>
        <v>0</v>
      </c>
      <c r="X114" s="8" t="n">
        <f aca="false">W114+Monthly!X114</f>
        <v>0</v>
      </c>
      <c r="Y114" s="8" t="n">
        <f aca="false">X114+Monthly!Y114</f>
        <v>0</v>
      </c>
      <c r="Z114" s="9" t="n">
        <f aca="false">Monthly!Z114</f>
        <v>0</v>
      </c>
      <c r="AA114" s="9" t="n">
        <f aca="false">Z114+Monthly!AA114</f>
        <v>0</v>
      </c>
      <c r="AB114" s="9" t="n">
        <f aca="false">AA114+Monthly!AB114</f>
        <v>0</v>
      </c>
      <c r="AC114" s="9" t="n">
        <f aca="false">AB114+Monthly!AC114</f>
        <v>0</v>
      </c>
      <c r="AD114" s="9" t="n">
        <f aca="false">AC114+Monthly!AD114</f>
        <v>0</v>
      </c>
      <c r="AE114" s="9" t="n">
        <f aca="false">AD114+Monthly!AE114</f>
        <v>0</v>
      </c>
      <c r="AF114" s="9" t="n">
        <f aca="false">AE114+Monthly!AF114</f>
        <v>0</v>
      </c>
      <c r="AG114" s="9" t="n">
        <f aca="false">AF114+Monthly!AG114</f>
        <v>0</v>
      </c>
      <c r="AH114" s="9" t="n">
        <f aca="false">AG114+Monthly!AH114</f>
        <v>0</v>
      </c>
      <c r="AI114" s="9" t="n">
        <f aca="false">AH114+Monthly!AI114</f>
        <v>0</v>
      </c>
      <c r="AJ114" s="9" t="n">
        <f aca="false">AI114+Monthly!AJ114</f>
        <v>0</v>
      </c>
      <c r="AK114" s="9" t="n">
        <f aca="false">AJ114+Monthly!AK114</f>
        <v>0</v>
      </c>
    </row>
    <row r="115" customFormat="false" ht="13.8" hidden="false" customHeight="false" outlineLevel="0" collapsed="false">
      <c r="A115" s="11" t="s">
        <v>144</v>
      </c>
      <c r="B115" s="6" t="n">
        <f aca="false">Monthly!B115</f>
        <v>716159.75</v>
      </c>
      <c r="C115" s="6" t="n">
        <f aca="false">B115+Monthly!C115</f>
        <v>793711.65</v>
      </c>
      <c r="D115" s="6" t="n">
        <f aca="false">C115+Monthly!D115</f>
        <v>802829.11</v>
      </c>
      <c r="E115" s="6" t="n">
        <f aca="false">D115+Monthly!E115</f>
        <v>802829.11</v>
      </c>
      <c r="F115" s="6" t="n">
        <f aca="false">E115+Monthly!F115</f>
        <v>803238.66</v>
      </c>
      <c r="G115" s="6" t="n">
        <f aca="false">F115+Monthly!G115</f>
        <v>803238.66</v>
      </c>
      <c r="H115" s="6" t="n">
        <f aca="false">G115+Monthly!H115</f>
        <v>804738.97</v>
      </c>
      <c r="I115" s="6" t="n">
        <f aca="false">H115+Monthly!I115</f>
        <v>804738.97</v>
      </c>
      <c r="J115" s="6" t="n">
        <f aca="false">I115+Monthly!J115</f>
        <v>805634.78</v>
      </c>
      <c r="K115" s="6" t="n">
        <f aca="false">J115+Monthly!K115</f>
        <v>1449486.4</v>
      </c>
      <c r="L115" s="6" t="n">
        <f aca="false">K115+Monthly!L115</f>
        <v>2485821.33</v>
      </c>
      <c r="M115" s="6" t="n">
        <f aca="false">L115+Monthly!M115</f>
        <v>2998690.34</v>
      </c>
      <c r="N115" s="8" t="n">
        <f aca="false">Monthly!N115</f>
        <v>531548.72</v>
      </c>
      <c r="O115" s="8" t="n">
        <f aca="false">N115+Monthly!O115</f>
        <v>564201.21</v>
      </c>
      <c r="P115" s="8" t="n">
        <f aca="false">O115+Monthly!P115</f>
        <v>576910.12</v>
      </c>
      <c r="Q115" s="8" t="n">
        <f aca="false">P115+Monthly!Q115</f>
        <v>589995.92</v>
      </c>
      <c r="R115" s="8" t="n">
        <f aca="false">Q115+Monthly!R115</f>
        <v>605129.68</v>
      </c>
      <c r="S115" s="8" t="n">
        <f aca="false">R115+Monthly!S115</f>
        <v>611758.32</v>
      </c>
      <c r="T115" s="8" t="n">
        <f aca="false">S115+Monthly!T115</f>
        <v>616672.97</v>
      </c>
      <c r="U115" s="8" t="n">
        <f aca="false">T115+Monthly!U115</f>
        <v>620278.87</v>
      </c>
      <c r="V115" s="8" t="n">
        <f aca="false">U115+Monthly!V115</f>
        <v>620278.87</v>
      </c>
      <c r="W115" s="8" t="n">
        <f aca="false">V115+Monthly!W115</f>
        <v>770438.48</v>
      </c>
      <c r="X115" s="8" t="n">
        <f aca="false">W115+Monthly!X115</f>
        <v>2004482.75</v>
      </c>
      <c r="Y115" s="8" t="n">
        <f aca="false">X115+Monthly!Y115</f>
        <v>2777504.73</v>
      </c>
      <c r="Z115" s="9" t="n">
        <f aca="false">Monthly!Z115</f>
        <v>493002.69</v>
      </c>
      <c r="AA115" s="9" t="n">
        <f aca="false">Z115+Monthly!AA115</f>
        <v>569170.12</v>
      </c>
      <c r="AB115" s="9" t="n">
        <f aca="false">AA115+Monthly!AB115</f>
        <v>582963.7</v>
      </c>
      <c r="AC115" s="9" t="n">
        <f aca="false">AB115+Monthly!AC115</f>
        <v>592067.4</v>
      </c>
      <c r="AD115" s="9" t="n">
        <f aca="false">AC115+Monthly!AD115</f>
        <v>592360.37</v>
      </c>
      <c r="AE115" s="9" t="n">
        <f aca="false">AD115+Monthly!AE115</f>
        <v>934926.13</v>
      </c>
      <c r="AF115" s="9" t="n">
        <f aca="false">AE115+Monthly!AF115</f>
        <v>938446.63</v>
      </c>
      <c r="AG115" s="9" t="n">
        <f aca="false">AF115+Monthly!AG115</f>
        <v>938721.99</v>
      </c>
      <c r="AH115" s="9" t="n">
        <f aca="false">AG115+Monthly!AH115</f>
        <v>939512.22</v>
      </c>
      <c r="AI115" s="9" t="n">
        <f aca="false">AH115+Monthly!AI115</f>
        <v>939512.22</v>
      </c>
      <c r="AJ115" s="9" t="n">
        <f aca="false">AI115+Monthly!AJ115</f>
        <v>939512.22</v>
      </c>
      <c r="AK115" s="9" t="n">
        <f aca="false">AJ115+Monthly!AK115</f>
        <v>946952.98</v>
      </c>
    </row>
    <row r="116" customFormat="false" ht="13.8" hidden="false" customHeight="false" outlineLevel="0" collapsed="false">
      <c r="A116" s="11" t="s">
        <v>145</v>
      </c>
      <c r="B116" s="6" t="n">
        <f aca="false">Monthly!B116</f>
        <v>3028353.53</v>
      </c>
      <c r="C116" s="6" t="n">
        <f aca="false">B116+Monthly!C116</f>
        <v>3870864.66</v>
      </c>
      <c r="D116" s="6" t="n">
        <f aca="false">C116+Monthly!D116</f>
        <v>4667059.83</v>
      </c>
      <c r="E116" s="6" t="n">
        <f aca="false">D116+Monthly!E116</f>
        <v>4894706.51</v>
      </c>
      <c r="F116" s="6" t="n">
        <f aca="false">E116+Monthly!F116</f>
        <v>6719464.94</v>
      </c>
      <c r="G116" s="6" t="n">
        <f aca="false">F116+Monthly!G116</f>
        <v>8291886.26</v>
      </c>
      <c r="H116" s="6" t="n">
        <f aca="false">G116+Monthly!H116</f>
        <v>9058360.13</v>
      </c>
      <c r="I116" s="6" t="n">
        <f aca="false">H116+Monthly!I116</f>
        <v>9163828.42</v>
      </c>
      <c r="J116" s="6" t="n">
        <f aca="false">I116+Monthly!J116</f>
        <v>9155850.64</v>
      </c>
      <c r="K116" s="6" t="n">
        <f aca="false">J116+Monthly!K116</f>
        <v>12299485.51</v>
      </c>
      <c r="L116" s="6" t="n">
        <f aca="false">K116+Monthly!L116</f>
        <v>16304269.65</v>
      </c>
      <c r="M116" s="6" t="n">
        <f aca="false">L116+Monthly!M116</f>
        <v>20524258.85</v>
      </c>
      <c r="N116" s="8" t="n">
        <f aca="false">Monthly!N116</f>
        <v>2619920.82</v>
      </c>
      <c r="O116" s="8" t="n">
        <f aca="false">N116+Monthly!O116</f>
        <v>3237547.64</v>
      </c>
      <c r="P116" s="8" t="n">
        <f aca="false">O116+Monthly!P116</f>
        <v>4139288.28</v>
      </c>
      <c r="Q116" s="8" t="n">
        <f aca="false">P116+Monthly!Q116</f>
        <v>5541473.01</v>
      </c>
      <c r="R116" s="8" t="n">
        <f aca="false">Q116+Monthly!R116</f>
        <v>7804023.73</v>
      </c>
      <c r="S116" s="8" t="n">
        <f aca="false">R116+Monthly!S116</f>
        <v>8952157.29</v>
      </c>
      <c r="T116" s="8" t="n">
        <f aca="false">S116+Monthly!T116</f>
        <v>9159444.73</v>
      </c>
      <c r="U116" s="8" t="n">
        <f aca="false">T116+Monthly!U116</f>
        <v>9367865.62</v>
      </c>
      <c r="V116" s="8" t="n">
        <f aca="false">U116+Monthly!V116</f>
        <v>9416581.24</v>
      </c>
      <c r="W116" s="8" t="n">
        <f aca="false">V116+Monthly!W116</f>
        <v>10484212.63</v>
      </c>
      <c r="X116" s="8" t="n">
        <f aca="false">W116+Monthly!X116</f>
        <v>13955927.89</v>
      </c>
      <c r="Y116" s="8" t="n">
        <f aca="false">X116+Monthly!Y116</f>
        <v>17534942.61</v>
      </c>
      <c r="Z116" s="9" t="n">
        <f aca="false">Monthly!Z116</f>
        <v>4137609.61</v>
      </c>
      <c r="AA116" s="9" t="n">
        <f aca="false">Z116+Monthly!AA116</f>
        <v>5044205.78</v>
      </c>
      <c r="AB116" s="9" t="n">
        <f aca="false">AA116+Monthly!AB116</f>
        <v>5402319.86</v>
      </c>
      <c r="AC116" s="9" t="n">
        <f aca="false">AB116+Monthly!AC116</f>
        <v>6096126.43</v>
      </c>
      <c r="AD116" s="9" t="n">
        <f aca="false">AC116+Monthly!AD116</f>
        <v>7890141.46</v>
      </c>
      <c r="AE116" s="9" t="n">
        <f aca="false">AD116+Monthly!AE116</f>
        <v>9551562.63</v>
      </c>
      <c r="AF116" s="9" t="n">
        <f aca="false">AE116+Monthly!AF116</f>
        <v>10426811.45</v>
      </c>
      <c r="AG116" s="9" t="n">
        <f aca="false">AF116+Monthly!AG116</f>
        <v>10162015.61</v>
      </c>
      <c r="AH116" s="9" t="n">
        <f aca="false">AG116+Monthly!AH116</f>
        <v>10547326.79</v>
      </c>
      <c r="AI116" s="9" t="n">
        <f aca="false">AH116+Monthly!AI116</f>
        <v>13079205.01</v>
      </c>
      <c r="AJ116" s="9" t="n">
        <f aca="false">AI116+Monthly!AJ116</f>
        <v>17820341.19</v>
      </c>
      <c r="AK116" s="9" t="n">
        <f aca="false">AJ116+Monthly!AK116</f>
        <v>20952823.03</v>
      </c>
    </row>
    <row r="117" customFormat="false" ht="13.8" hidden="false" customHeight="false" outlineLevel="0" collapsed="false">
      <c r="B117" s="6" t="n">
        <f aca="false">Monthly!B117</f>
        <v>0</v>
      </c>
      <c r="C117" s="6" t="n">
        <f aca="false">B117+Monthly!C117</f>
        <v>0</v>
      </c>
      <c r="D117" s="6" t="n">
        <f aca="false">C117+Monthly!D117</f>
        <v>0</v>
      </c>
      <c r="E117" s="6" t="n">
        <f aca="false">D117+Monthly!E117</f>
        <v>0</v>
      </c>
      <c r="F117" s="6" t="n">
        <f aca="false">E117+Monthly!F117</f>
        <v>0</v>
      </c>
      <c r="G117" s="6" t="n">
        <f aca="false">F117+Monthly!G117</f>
        <v>0</v>
      </c>
      <c r="H117" s="6" t="n">
        <f aca="false">G117+Monthly!H117</f>
        <v>0</v>
      </c>
      <c r="I117" s="6" t="n">
        <f aca="false">H117+Monthly!I117</f>
        <v>0</v>
      </c>
      <c r="J117" s="6" t="n">
        <f aca="false">I117+Monthly!J117</f>
        <v>0</v>
      </c>
      <c r="K117" s="6" t="n">
        <f aca="false">J117+Monthly!K117</f>
        <v>0</v>
      </c>
      <c r="L117" s="6" t="n">
        <f aca="false">K117+Monthly!L117</f>
        <v>0</v>
      </c>
      <c r="M117" s="6" t="n">
        <f aca="false">L117+Monthly!M117</f>
        <v>0</v>
      </c>
      <c r="N117" s="8" t="n">
        <f aca="false">Monthly!N117</f>
        <v>0</v>
      </c>
      <c r="O117" s="8" t="n">
        <f aca="false">N117+Monthly!O117</f>
        <v>0</v>
      </c>
      <c r="P117" s="8" t="n">
        <f aca="false">O117+Monthly!P117</f>
        <v>0</v>
      </c>
      <c r="Q117" s="8" t="n">
        <f aca="false">P117+Monthly!Q117</f>
        <v>0</v>
      </c>
      <c r="R117" s="8" t="n">
        <f aca="false">Q117+Monthly!R117</f>
        <v>0</v>
      </c>
      <c r="S117" s="8" t="n">
        <f aca="false">R117+Monthly!S117</f>
        <v>0</v>
      </c>
      <c r="T117" s="8" t="n">
        <f aca="false">S117+Monthly!T117</f>
        <v>0</v>
      </c>
      <c r="U117" s="8" t="n">
        <f aca="false">T117+Monthly!U117</f>
        <v>0</v>
      </c>
      <c r="V117" s="8" t="n">
        <f aca="false">U117+Monthly!V117</f>
        <v>0</v>
      </c>
      <c r="W117" s="8" t="n">
        <f aca="false">V117+Monthly!W117</f>
        <v>0</v>
      </c>
      <c r="X117" s="8" t="n">
        <f aca="false">W117+Monthly!X117</f>
        <v>0</v>
      </c>
      <c r="Y117" s="8" t="n">
        <f aca="false">X117+Monthly!Y117</f>
        <v>0</v>
      </c>
      <c r="Z117" s="9" t="n">
        <f aca="false">Monthly!Z117</f>
        <v>0</v>
      </c>
      <c r="AA117" s="9" t="n">
        <f aca="false">Z117+Monthly!AA117</f>
        <v>0</v>
      </c>
      <c r="AB117" s="9" t="n">
        <f aca="false">AA117+Monthly!AB117</f>
        <v>0</v>
      </c>
      <c r="AC117" s="9" t="n">
        <f aca="false">AB117+Monthly!AC117</f>
        <v>0</v>
      </c>
      <c r="AD117" s="9" t="n">
        <f aca="false">AC117+Monthly!AD117</f>
        <v>0</v>
      </c>
      <c r="AE117" s="9" t="n">
        <f aca="false">AD117+Monthly!AE117</f>
        <v>0</v>
      </c>
      <c r="AF117" s="9" t="n">
        <f aca="false">AE117+Monthly!AF117</f>
        <v>0</v>
      </c>
      <c r="AG117" s="9" t="n">
        <f aca="false">AF117+Monthly!AG117</f>
        <v>0</v>
      </c>
      <c r="AH117" s="9" t="n">
        <f aca="false">AG117+Monthly!AH117</f>
        <v>0</v>
      </c>
      <c r="AI117" s="9" t="n">
        <f aca="false">AH117+Monthly!AI117</f>
        <v>0</v>
      </c>
      <c r="AJ117" s="9" t="n">
        <f aca="false">AI117+Monthly!AJ117</f>
        <v>0</v>
      </c>
      <c r="AK117" s="9" t="n">
        <f aca="false">AJ117+Monthly!AK117</f>
        <v>0</v>
      </c>
    </row>
    <row r="118" customFormat="false" ht="13.8" hidden="false" customHeight="false" outlineLevel="0" collapsed="false">
      <c r="A118" s="11" t="s">
        <v>146</v>
      </c>
      <c r="B118" s="6" t="n">
        <f aca="false">Monthly!B118</f>
        <v>173895.69</v>
      </c>
      <c r="C118" s="6" t="n">
        <f aca="false">B118+Monthly!C118</f>
        <v>439047.728858882</v>
      </c>
      <c r="D118" s="6" t="n">
        <f aca="false">C118+Monthly!D118</f>
        <v>455764.112681062</v>
      </c>
      <c r="E118" s="6" t="n">
        <f aca="false">D118+Monthly!E118</f>
        <v>536043.908929319</v>
      </c>
      <c r="F118" s="6" t="n">
        <f aca="false">E118+Monthly!F118</f>
        <v>668173.870514463</v>
      </c>
      <c r="G118" s="6" t="n">
        <f aca="false">F118+Monthly!G118</f>
        <v>840088.410481969</v>
      </c>
      <c r="H118" s="6" t="n">
        <f aca="false">G118+Monthly!H118</f>
        <v>1030288.44301442</v>
      </c>
      <c r="I118" s="6" t="n">
        <f aca="false">H118+Monthly!I118</f>
        <v>1106540.73216168</v>
      </c>
      <c r="J118" s="6" t="n">
        <f aca="false">I118+Monthly!J118</f>
        <v>1319900.427156</v>
      </c>
      <c r="K118" s="6" t="n">
        <f aca="false">J118+Monthly!K118</f>
        <v>1649144.0540166</v>
      </c>
      <c r="L118" s="6" t="n">
        <f aca="false">K118+Monthly!L118</f>
        <v>1913298.6740166</v>
      </c>
      <c r="M118" s="6" t="n">
        <f aca="false">L118+Monthly!M118</f>
        <v>3177361.22778326</v>
      </c>
      <c r="N118" s="8" t="n">
        <f aca="false">Monthly!N118</f>
        <v>289843.557720615</v>
      </c>
      <c r="O118" s="8" t="n">
        <f aca="false">N118+Monthly!O118</f>
        <v>474319.704820488</v>
      </c>
      <c r="P118" s="8" t="n">
        <f aca="false">O118+Monthly!P118</f>
        <v>612296.405276414</v>
      </c>
      <c r="Q118" s="8" t="n">
        <f aca="false">P118+Monthly!Q118</f>
        <v>831602.811727939</v>
      </c>
      <c r="R118" s="8" t="n">
        <f aca="false">Q118+Monthly!R118</f>
        <v>1059641.09516158</v>
      </c>
      <c r="S118" s="8" t="n">
        <f aca="false">R118+Monthly!S118</f>
        <v>1273790.05120177</v>
      </c>
      <c r="T118" s="8" t="n">
        <f aca="false">S118+Monthly!T118</f>
        <v>1460967.5742453</v>
      </c>
      <c r="U118" s="8" t="n">
        <f aca="false">T118+Monthly!U118</f>
        <v>1538733.62944939</v>
      </c>
      <c r="V118" s="8" t="n">
        <f aca="false">U118+Monthly!V118</f>
        <v>1581142.86011092</v>
      </c>
      <c r="W118" s="8" t="n">
        <f aca="false">V118+Monthly!W118</f>
        <v>1913511.45656238</v>
      </c>
      <c r="X118" s="8" t="n">
        <f aca="false">W118+Monthly!X118</f>
        <v>2306492.7646943</v>
      </c>
      <c r="Y118" s="8" t="n">
        <f aca="false">X118+Monthly!Y118</f>
        <v>2789882.15530167</v>
      </c>
      <c r="Z118" s="9" t="n">
        <f aca="false">Monthly!Z118</f>
        <v>732106.041127297</v>
      </c>
      <c r="AA118" s="9" t="n">
        <f aca="false">Z118+Monthly!AA118</f>
        <v>1048160.72552469</v>
      </c>
      <c r="AB118" s="9" t="n">
        <f aca="false">AA118+Monthly!AB118</f>
        <v>1187418.52084693</v>
      </c>
      <c r="AC118" s="9" t="n">
        <f aca="false">AB118+Monthly!AC118</f>
        <v>1381034.45690765</v>
      </c>
      <c r="AD118" s="9" t="n">
        <f aca="false">AC118+Monthly!AD118</f>
        <v>1427317.03023629</v>
      </c>
      <c r="AE118" s="9" t="n">
        <f aca="false">AD118+Monthly!AE118</f>
        <v>1807102.47545244</v>
      </c>
      <c r="AF118" s="9" t="n">
        <f aca="false">AE118+Monthly!AF118</f>
        <v>2192745.86382328</v>
      </c>
      <c r="AG118" s="9" t="n">
        <f aca="false">AF118+Monthly!AG118</f>
        <v>2413851.27250007</v>
      </c>
      <c r="AH118" s="9" t="n">
        <f aca="false">AG118+Monthly!AH118</f>
        <v>2472139.4157321</v>
      </c>
      <c r="AI118" s="9" t="n">
        <f aca="false">AH118+Monthly!AI118</f>
        <v>3061832.52641455</v>
      </c>
      <c r="AJ118" s="9" t="n">
        <f aca="false">AI118+Monthly!AJ118</f>
        <v>3758045.18499479</v>
      </c>
      <c r="AK118" s="9" t="n">
        <f aca="false">AJ118+Monthly!AK118</f>
        <v>4093456.04666833</v>
      </c>
    </row>
    <row r="119" customFormat="false" ht="13.8" hidden="false" customHeight="false" outlineLevel="0" collapsed="false">
      <c r="A119" s="11" t="s">
        <v>147</v>
      </c>
      <c r="B119" s="6" t="n">
        <f aca="false">Monthly!B119</f>
        <v>0</v>
      </c>
      <c r="C119" s="6" t="n">
        <f aca="false">B119+Monthly!C119</f>
        <v>0</v>
      </c>
      <c r="D119" s="6" t="n">
        <f aca="false">C119+Monthly!D119</f>
        <v>0</v>
      </c>
      <c r="E119" s="6" t="n">
        <f aca="false">D119+Monthly!E119</f>
        <v>0</v>
      </c>
      <c r="F119" s="6" t="n">
        <f aca="false">E119+Monthly!F119</f>
        <v>0</v>
      </c>
      <c r="G119" s="6" t="n">
        <f aca="false">F119+Monthly!G119</f>
        <v>0</v>
      </c>
      <c r="H119" s="6" t="n">
        <f aca="false">G119+Monthly!H119</f>
        <v>0</v>
      </c>
      <c r="I119" s="6" t="n">
        <f aca="false">H119+Monthly!I119</f>
        <v>0</v>
      </c>
      <c r="J119" s="6" t="n">
        <f aca="false">I119+Monthly!J119</f>
        <v>0</v>
      </c>
      <c r="K119" s="6" t="n">
        <f aca="false">J119+Monthly!K119</f>
        <v>0</v>
      </c>
      <c r="L119" s="6" t="n">
        <f aca="false">K119+Monthly!L119</f>
        <v>0</v>
      </c>
      <c r="M119" s="6" t="n">
        <f aca="false">L119+Monthly!M119</f>
        <v>0</v>
      </c>
      <c r="N119" s="8" t="n">
        <f aca="false">Monthly!N119</f>
        <v>0</v>
      </c>
      <c r="O119" s="8" t="n">
        <f aca="false">N119+Monthly!O119</f>
        <v>0</v>
      </c>
      <c r="P119" s="8" t="n">
        <f aca="false">O119+Monthly!P119</f>
        <v>0</v>
      </c>
      <c r="Q119" s="8" t="n">
        <f aca="false">P119+Monthly!Q119</f>
        <v>0</v>
      </c>
      <c r="R119" s="8" t="n">
        <f aca="false">Q119+Monthly!R119</f>
        <v>0</v>
      </c>
      <c r="S119" s="8" t="n">
        <f aca="false">R119+Monthly!S119</f>
        <v>0</v>
      </c>
      <c r="T119" s="8" t="n">
        <f aca="false">S119+Monthly!T119</f>
        <v>0</v>
      </c>
      <c r="U119" s="8" t="n">
        <f aca="false">T119+Monthly!U119</f>
        <v>0</v>
      </c>
      <c r="V119" s="8" t="n">
        <f aca="false">U119+Monthly!V119</f>
        <v>0</v>
      </c>
      <c r="W119" s="8" t="n">
        <f aca="false">V119+Monthly!W119</f>
        <v>0</v>
      </c>
      <c r="X119" s="8" t="n">
        <f aca="false">W119+Monthly!X119</f>
        <v>0</v>
      </c>
      <c r="Y119" s="8" t="n">
        <f aca="false">X119+Monthly!Y119</f>
        <v>0</v>
      </c>
      <c r="Z119" s="9" t="n">
        <f aca="false">Monthly!Z119</f>
        <v>0</v>
      </c>
      <c r="AA119" s="9" t="n">
        <f aca="false">Z119+Monthly!AA119</f>
        <v>0</v>
      </c>
      <c r="AB119" s="9" t="n">
        <f aca="false">AA119+Monthly!AB119</f>
        <v>0</v>
      </c>
      <c r="AC119" s="9" t="n">
        <f aca="false">AB119+Monthly!AC119</f>
        <v>0</v>
      </c>
      <c r="AD119" s="9" t="n">
        <f aca="false">AC119+Monthly!AD119</f>
        <v>0</v>
      </c>
      <c r="AE119" s="9" t="n">
        <f aca="false">AD119+Monthly!AE119</f>
        <v>0</v>
      </c>
      <c r="AF119" s="9" t="n">
        <f aca="false">AE119+Monthly!AF119</f>
        <v>0</v>
      </c>
      <c r="AG119" s="9" t="n">
        <f aca="false">AF119+Monthly!AG119</f>
        <v>0</v>
      </c>
      <c r="AH119" s="9" t="n">
        <f aca="false">AG119+Monthly!AH119</f>
        <v>0</v>
      </c>
      <c r="AI119" s="9" t="n">
        <f aca="false">AH119+Monthly!AI119</f>
        <v>0</v>
      </c>
      <c r="AJ119" s="9" t="n">
        <f aca="false">AI119+Monthly!AJ119</f>
        <v>0</v>
      </c>
      <c r="AK119" s="9" t="n">
        <f aca="false">AJ119+Monthly!AK119</f>
        <v>0</v>
      </c>
    </row>
    <row r="120" customFormat="false" ht="13.8" hidden="false" customHeight="false" outlineLevel="0" collapsed="false">
      <c r="A120" s="11" t="s">
        <v>148</v>
      </c>
      <c r="B120" s="6" t="n">
        <f aca="false">Monthly!B120</f>
        <v>0</v>
      </c>
      <c r="C120" s="6" t="n">
        <f aca="false">B120+Monthly!C120</f>
        <v>4075.69114111852</v>
      </c>
      <c r="D120" s="6" t="n">
        <f aca="false">C120+Monthly!D120</f>
        <v>174080.427318938</v>
      </c>
      <c r="E120" s="6" t="n">
        <f aca="false">D120+Monthly!E120</f>
        <v>305577.421070681</v>
      </c>
      <c r="F120" s="6" t="n">
        <f aca="false">E120+Monthly!F120</f>
        <v>352682.369485537</v>
      </c>
      <c r="G120" s="6" t="n">
        <f aca="false">F120+Monthly!G120</f>
        <v>383050.749518031</v>
      </c>
      <c r="H120" s="6" t="n">
        <f aca="false">G120+Monthly!H120</f>
        <v>423483.716985585</v>
      </c>
      <c r="I120" s="6" t="n">
        <f aca="false">H120+Monthly!I120</f>
        <v>568281.987838324</v>
      </c>
      <c r="J120" s="6" t="n">
        <f aca="false">I120+Monthly!J120</f>
        <v>609166.852844002</v>
      </c>
      <c r="K120" s="6" t="n">
        <f aca="false">J120+Monthly!K120</f>
        <v>610973.375983398</v>
      </c>
      <c r="L120" s="6" t="n">
        <f aca="false">K120+Monthly!L120</f>
        <v>610973.375983398</v>
      </c>
      <c r="M120" s="6" t="n">
        <f aca="false">L120+Monthly!M120</f>
        <v>626172.912216736</v>
      </c>
      <c r="N120" s="8" t="n">
        <f aca="false">Monthly!N120</f>
        <v>2750.2022793853</v>
      </c>
      <c r="O120" s="8" t="n">
        <f aca="false">N120+Monthly!O120</f>
        <v>105244.315179512</v>
      </c>
      <c r="P120" s="8" t="n">
        <f aca="false">O120+Monthly!P120</f>
        <v>346612.054723586</v>
      </c>
      <c r="Q120" s="8" t="n">
        <f aca="false">P120+Monthly!Q120</f>
        <v>414833.748272061</v>
      </c>
      <c r="R120" s="8" t="n">
        <f aca="false">Q120+Monthly!R120</f>
        <v>437319.764838417</v>
      </c>
      <c r="S120" s="8" t="n">
        <f aca="false">R120+Monthly!S120</f>
        <v>497611.298798228</v>
      </c>
      <c r="T120" s="8" t="n">
        <f aca="false">S120+Monthly!T120</f>
        <v>632251.785754705</v>
      </c>
      <c r="U120" s="8" t="n">
        <f aca="false">T120+Monthly!U120</f>
        <v>897634.356904955</v>
      </c>
      <c r="V120" s="8" t="n">
        <f aca="false">U120+Monthly!V120</f>
        <v>1143239.89238828</v>
      </c>
      <c r="W120" s="8" t="n">
        <f aca="false">V120+Monthly!W120</f>
        <v>1172196.51530892</v>
      </c>
      <c r="X120" s="8" t="n">
        <f aca="false">W120+Monthly!X120</f>
        <v>1182032.52046285</v>
      </c>
      <c r="Y120" s="8" t="n">
        <f aca="false">X120+Monthly!Y120</f>
        <v>1185446.44482913</v>
      </c>
      <c r="Z120" s="9" t="n">
        <f aca="false">Monthly!Z120</f>
        <v>81232.7114662659</v>
      </c>
      <c r="AA120" s="9" t="n">
        <f aca="false">Z120+Monthly!AA120</f>
        <v>361933.497068873</v>
      </c>
      <c r="AB120" s="9" t="n">
        <f aca="false">AA120+Monthly!AB120</f>
        <v>822145.567033392</v>
      </c>
      <c r="AC120" s="9" t="n">
        <f aca="false">AB120+Monthly!AC120</f>
        <v>1214827.54577561</v>
      </c>
      <c r="AD120" s="9" t="n">
        <f aca="false">AC120+Monthly!AD120</f>
        <v>1240377.11834361</v>
      </c>
      <c r="AE120" s="9" t="n">
        <f aca="false">AD120+Monthly!AE120</f>
        <v>1375684.0241446</v>
      </c>
      <c r="AF120" s="9" t="n">
        <f aca="false">AE120+Monthly!AF120</f>
        <v>1614661.43224565</v>
      </c>
      <c r="AG120" s="9" t="n">
        <f aca="false">AF120+Monthly!AG120</f>
        <v>2001396.81825583</v>
      </c>
      <c r="AH120" s="9" t="n">
        <f aca="false">AG120+Monthly!AH120</f>
        <v>2512895.50962072</v>
      </c>
      <c r="AI120" s="9" t="n">
        <f aca="false">AH120+Monthly!AI120</f>
        <v>2594726.5649051</v>
      </c>
      <c r="AJ120" s="9" t="n">
        <f aca="false">AI120+Monthly!AJ120</f>
        <v>2625183.62914813</v>
      </c>
      <c r="AK120" s="9" t="n">
        <f aca="false">AJ120+Monthly!AK120</f>
        <v>2651494.45860528</v>
      </c>
    </row>
    <row r="121" customFormat="false" ht="13.8" hidden="false" customHeight="false" outlineLevel="0" collapsed="false">
      <c r="A121" s="11" t="s">
        <v>149</v>
      </c>
      <c r="B121" s="6" t="n">
        <f aca="false">Monthly!B121</f>
        <v>0</v>
      </c>
      <c r="C121" s="6" t="n">
        <f aca="false">B121+Monthly!C121</f>
        <v>0</v>
      </c>
      <c r="D121" s="6" t="n">
        <f aca="false">C121+Monthly!D121</f>
        <v>0</v>
      </c>
      <c r="E121" s="6" t="n">
        <f aca="false">D121+Monthly!E121</f>
        <v>0</v>
      </c>
      <c r="F121" s="6" t="n">
        <f aca="false">E121+Monthly!F121</f>
        <v>0</v>
      </c>
      <c r="G121" s="6" t="n">
        <f aca="false">F121+Monthly!G121</f>
        <v>0</v>
      </c>
      <c r="H121" s="6" t="n">
        <f aca="false">G121+Monthly!H121</f>
        <v>0</v>
      </c>
      <c r="I121" s="6" t="n">
        <f aca="false">H121+Monthly!I121</f>
        <v>0</v>
      </c>
      <c r="J121" s="6" t="n">
        <f aca="false">I121+Monthly!J121</f>
        <v>0</v>
      </c>
      <c r="K121" s="6" t="n">
        <f aca="false">J121+Monthly!K121</f>
        <v>0</v>
      </c>
      <c r="L121" s="6" t="n">
        <f aca="false">K121+Monthly!L121</f>
        <v>0</v>
      </c>
      <c r="M121" s="6" t="n">
        <f aca="false">L121+Monthly!M121</f>
        <v>0</v>
      </c>
      <c r="N121" s="8" t="n">
        <f aca="false">Monthly!N121</f>
        <v>0</v>
      </c>
      <c r="O121" s="8" t="n">
        <f aca="false">N121+Monthly!O121</f>
        <v>0</v>
      </c>
      <c r="P121" s="8" t="n">
        <f aca="false">O121+Monthly!P121</f>
        <v>0</v>
      </c>
      <c r="Q121" s="8" t="n">
        <f aca="false">P121+Monthly!Q121</f>
        <v>0</v>
      </c>
      <c r="R121" s="8" t="n">
        <f aca="false">Q121+Monthly!R121</f>
        <v>0</v>
      </c>
      <c r="S121" s="8" t="n">
        <f aca="false">R121+Monthly!S121</f>
        <v>0</v>
      </c>
      <c r="T121" s="8" t="n">
        <f aca="false">S121+Monthly!T121</f>
        <v>0</v>
      </c>
      <c r="U121" s="8" t="n">
        <f aca="false">T121+Monthly!U121</f>
        <v>52910.4036456581</v>
      </c>
      <c r="V121" s="8" t="n">
        <f aca="false">U121+Monthly!V121</f>
        <v>145157.34750081</v>
      </c>
      <c r="W121" s="8" t="n">
        <f aca="false">V121+Monthly!W121</f>
        <v>161043.738128708</v>
      </c>
      <c r="X121" s="8" t="n">
        <f aca="false">W121+Monthly!X121</f>
        <v>167626.064842854</v>
      </c>
      <c r="Y121" s="8" t="n">
        <f aca="false">X121+Monthly!Y121</f>
        <v>170505.599869198</v>
      </c>
      <c r="Z121" s="9" t="n">
        <f aca="false">Monthly!Z121</f>
        <v>2485.46740643686</v>
      </c>
      <c r="AA121" s="9" t="n">
        <f aca="false">Z121+Monthly!AA121</f>
        <v>2485.46740643686</v>
      </c>
      <c r="AB121" s="9" t="n">
        <f aca="false">AA121+Monthly!AB121</f>
        <v>23442.8621196798</v>
      </c>
      <c r="AC121" s="9" t="n">
        <f aca="false">AB121+Monthly!AC121</f>
        <v>31941.4873167383</v>
      </c>
      <c r="AD121" s="9" t="n">
        <f aca="false">AC121+Monthly!AD121</f>
        <v>35118.3614200979</v>
      </c>
      <c r="AE121" s="9" t="n">
        <f aca="false">AD121+Monthly!AE121</f>
        <v>43948.8604029565</v>
      </c>
      <c r="AF121" s="9" t="n">
        <f aca="false">AE121+Monthly!AF121</f>
        <v>49634.8439310688</v>
      </c>
      <c r="AG121" s="9" t="n">
        <f aca="false">AF121+Monthly!AG121</f>
        <v>59430.3992440966</v>
      </c>
      <c r="AH121" s="9" t="n">
        <f aca="false">AG121+Monthly!AH121</f>
        <v>75271.66464717</v>
      </c>
      <c r="AI121" s="9" t="n">
        <f aca="false">AH121+Monthly!AI121</f>
        <v>87322.7186803483</v>
      </c>
      <c r="AJ121" s="9" t="n">
        <f aca="false">AI121+Monthly!AJ121</f>
        <v>102852.815857074</v>
      </c>
      <c r="AK121" s="9" t="n">
        <f aca="false">AJ121+Monthly!AK121</f>
        <v>113963.674726393</v>
      </c>
    </row>
    <row r="122" customFormat="false" ht="13.8" hidden="false" customHeight="false" outlineLevel="0" collapsed="false">
      <c r="A122" s="11" t="s">
        <v>150</v>
      </c>
      <c r="B122" s="6" t="n">
        <f aca="false">Monthly!B122</f>
        <v>0</v>
      </c>
      <c r="C122" s="6" t="n">
        <f aca="false">B122+Monthly!C122</f>
        <v>0</v>
      </c>
      <c r="D122" s="6" t="n">
        <f aca="false">C122+Monthly!D122</f>
        <v>0</v>
      </c>
      <c r="E122" s="6" t="n">
        <f aca="false">D122+Monthly!E122</f>
        <v>0</v>
      </c>
      <c r="F122" s="6" t="n">
        <f aca="false">E122+Monthly!F122</f>
        <v>0</v>
      </c>
      <c r="G122" s="6" t="n">
        <f aca="false">F122+Monthly!G122</f>
        <v>0</v>
      </c>
      <c r="H122" s="6" t="n">
        <f aca="false">G122+Monthly!H122</f>
        <v>0</v>
      </c>
      <c r="I122" s="6" t="n">
        <f aca="false">H122+Monthly!I122</f>
        <v>0</v>
      </c>
      <c r="J122" s="6" t="n">
        <f aca="false">I122+Monthly!J122</f>
        <v>0</v>
      </c>
      <c r="K122" s="6" t="n">
        <f aca="false">J122+Monthly!K122</f>
        <v>0</v>
      </c>
      <c r="L122" s="6" t="n">
        <f aca="false">K122+Monthly!L122</f>
        <v>0</v>
      </c>
      <c r="M122" s="6" t="n">
        <f aca="false">L122+Monthly!M122</f>
        <v>0</v>
      </c>
      <c r="N122" s="8" t="n">
        <f aca="false">Monthly!N122</f>
        <v>0</v>
      </c>
      <c r="O122" s="8" t="n">
        <f aca="false">N122+Monthly!O122</f>
        <v>0</v>
      </c>
      <c r="P122" s="8" t="n">
        <f aca="false">O122+Monthly!P122</f>
        <v>0</v>
      </c>
      <c r="Q122" s="8" t="n">
        <f aca="false">P122+Monthly!Q122</f>
        <v>0</v>
      </c>
      <c r="R122" s="8" t="n">
        <f aca="false">Q122+Monthly!R122</f>
        <v>0</v>
      </c>
      <c r="S122" s="8" t="n">
        <f aca="false">R122+Monthly!S122</f>
        <v>0</v>
      </c>
      <c r="T122" s="8" t="n">
        <f aca="false">S122+Monthly!T122</f>
        <v>0</v>
      </c>
      <c r="U122" s="8" t="n">
        <f aca="false">T122+Monthly!U122</f>
        <v>0</v>
      </c>
      <c r="V122" s="8" t="n">
        <f aca="false">U122+Monthly!V122</f>
        <v>0</v>
      </c>
      <c r="W122" s="8" t="n">
        <f aca="false">V122+Monthly!W122</f>
        <v>0</v>
      </c>
      <c r="X122" s="8" t="n">
        <f aca="false">W122+Monthly!X122</f>
        <v>0</v>
      </c>
      <c r="Y122" s="8" t="n">
        <f aca="false">X122+Monthly!Y122</f>
        <v>0</v>
      </c>
      <c r="Z122" s="9" t="n">
        <f aca="false">Monthly!Z122</f>
        <v>0</v>
      </c>
      <c r="AA122" s="9" t="n">
        <f aca="false">Z122+Monthly!AA122</f>
        <v>0</v>
      </c>
      <c r="AB122" s="9" t="n">
        <f aca="false">AA122+Monthly!AB122</f>
        <v>0</v>
      </c>
      <c r="AC122" s="9" t="n">
        <f aca="false">AB122+Monthly!AC122</f>
        <v>0</v>
      </c>
      <c r="AD122" s="9" t="n">
        <f aca="false">AC122+Monthly!AD122</f>
        <v>0</v>
      </c>
      <c r="AE122" s="9" t="n">
        <f aca="false">AD122+Monthly!AE122</f>
        <v>0</v>
      </c>
      <c r="AF122" s="9" t="n">
        <f aca="false">AE122+Monthly!AF122</f>
        <v>0</v>
      </c>
      <c r="AG122" s="9" t="n">
        <f aca="false">AF122+Monthly!AG122</f>
        <v>0</v>
      </c>
      <c r="AH122" s="9" t="n">
        <f aca="false">AG122+Monthly!AH122</f>
        <v>0</v>
      </c>
      <c r="AI122" s="9" t="n">
        <f aca="false">AH122+Monthly!AI122</f>
        <v>0</v>
      </c>
      <c r="AJ122" s="9" t="n">
        <f aca="false">AI122+Monthly!AJ122</f>
        <v>0</v>
      </c>
      <c r="AK122" s="9" t="n">
        <f aca="false">AJ122+Monthly!AK122</f>
        <v>0</v>
      </c>
    </row>
    <row r="123" customFormat="false" ht="13.8" hidden="false" customHeight="false" outlineLevel="0" collapsed="false">
      <c r="A123" s="11" t="s">
        <v>151</v>
      </c>
      <c r="B123" s="6" t="n">
        <f aca="false">Monthly!B123</f>
        <v>173895.69</v>
      </c>
      <c r="C123" s="6" t="n">
        <f aca="false">B123+Monthly!C123</f>
        <v>443123.42</v>
      </c>
      <c r="D123" s="6" t="n">
        <f aca="false">C123+Monthly!D123</f>
        <v>629844.54</v>
      </c>
      <c r="E123" s="6" t="n">
        <f aca="false">D123+Monthly!E123</f>
        <v>841621.33</v>
      </c>
      <c r="F123" s="6" t="n">
        <f aca="false">E123+Monthly!F123</f>
        <v>1020856.24</v>
      </c>
      <c r="G123" s="6" t="n">
        <f aca="false">F123+Monthly!G123</f>
        <v>1223139.16</v>
      </c>
      <c r="H123" s="6" t="n">
        <f aca="false">G123+Monthly!H123</f>
        <v>1453772.16</v>
      </c>
      <c r="I123" s="6" t="n">
        <f aca="false">H123+Monthly!I123</f>
        <v>1674822.72</v>
      </c>
      <c r="J123" s="6" t="n">
        <f aca="false">I123+Monthly!J123</f>
        <v>1929067.28</v>
      </c>
      <c r="K123" s="6" t="n">
        <f aca="false">J123+Monthly!K123</f>
        <v>2260117.43</v>
      </c>
      <c r="L123" s="6" t="n">
        <f aca="false">K123+Monthly!L123</f>
        <v>2524272.05</v>
      </c>
      <c r="M123" s="6" t="n">
        <f aca="false">L123+Monthly!M123</f>
        <v>3803534.14</v>
      </c>
      <c r="N123" s="8" t="n">
        <f aca="false">Monthly!N123</f>
        <v>292593.76</v>
      </c>
      <c r="O123" s="8" t="n">
        <f aca="false">N123+Monthly!O123</f>
        <v>579564.02</v>
      </c>
      <c r="P123" s="8" t="n">
        <f aca="false">O123+Monthly!P123</f>
        <v>958908.46</v>
      </c>
      <c r="Q123" s="8" t="n">
        <f aca="false">P123+Monthly!Q123</f>
        <v>1246436.56</v>
      </c>
      <c r="R123" s="8" t="n">
        <f aca="false">Q123+Monthly!R123</f>
        <v>1496960.86</v>
      </c>
      <c r="S123" s="8" t="n">
        <f aca="false">R123+Monthly!S123</f>
        <v>1771401.35</v>
      </c>
      <c r="T123" s="8" t="n">
        <f aca="false">S123+Monthly!T123</f>
        <v>2093219.36</v>
      </c>
      <c r="U123" s="8" t="n">
        <f aca="false">T123+Monthly!U123</f>
        <v>2489278.39</v>
      </c>
      <c r="V123" s="8" t="n">
        <f aca="false">U123+Monthly!V123</f>
        <v>2869540.1</v>
      </c>
      <c r="W123" s="8" t="n">
        <f aca="false">V123+Monthly!W123</f>
        <v>3246751.71</v>
      </c>
      <c r="X123" s="8" t="n">
        <f aca="false">W123+Monthly!X123</f>
        <v>3656151.35</v>
      </c>
      <c r="Y123" s="8" t="n">
        <f aca="false">X123+Monthly!Y123</f>
        <v>4145834.2</v>
      </c>
      <c r="Z123" s="9" t="n">
        <f aca="false">Monthly!Z123</f>
        <v>815824.22</v>
      </c>
      <c r="AA123" s="9" t="n">
        <f aca="false">Z123+Monthly!AA123</f>
        <v>1412579.69</v>
      </c>
      <c r="AB123" s="9" t="n">
        <f aca="false">AA123+Monthly!AB123</f>
        <v>2033006.95</v>
      </c>
      <c r="AC123" s="9" t="n">
        <f aca="false">AB123+Monthly!AC123</f>
        <v>2627803.49</v>
      </c>
      <c r="AD123" s="9" t="n">
        <f aca="false">AC123+Monthly!AD123</f>
        <v>2702812.51</v>
      </c>
      <c r="AE123" s="9" t="n">
        <f aca="false">AD123+Monthly!AE123</f>
        <v>3226735.36</v>
      </c>
      <c r="AF123" s="9" t="n">
        <f aca="false">AE123+Monthly!AF123</f>
        <v>3857042.14</v>
      </c>
      <c r="AG123" s="9" t="n">
        <f aca="false">AF123+Monthly!AG123</f>
        <v>4474678.49</v>
      </c>
      <c r="AH123" s="9" t="n">
        <f aca="false">AG123+Monthly!AH123</f>
        <v>5060306.59</v>
      </c>
      <c r="AI123" s="9" t="n">
        <f aca="false">AH123+Monthly!AI123</f>
        <v>5743881.81</v>
      </c>
      <c r="AJ123" s="9" t="n">
        <f aca="false">AI123+Monthly!AJ123</f>
        <v>6486081.63</v>
      </c>
      <c r="AK123" s="9" t="n">
        <f aca="false">AJ123+Monthly!AK123</f>
        <v>6858914.18</v>
      </c>
    </row>
    <row r="124" customFormat="false" ht="13.8" hidden="false" customHeight="false" outlineLevel="0" collapsed="false">
      <c r="B124" s="6" t="n">
        <f aca="false">Monthly!B124</f>
        <v>0</v>
      </c>
      <c r="C124" s="6" t="n">
        <f aca="false">B124+Monthly!C124</f>
        <v>0</v>
      </c>
      <c r="D124" s="6" t="n">
        <f aca="false">C124+Monthly!D124</f>
        <v>0</v>
      </c>
      <c r="E124" s="6" t="n">
        <f aca="false">D124+Monthly!E124</f>
        <v>0</v>
      </c>
      <c r="F124" s="6" t="n">
        <f aca="false">E124+Monthly!F124</f>
        <v>0</v>
      </c>
      <c r="G124" s="6" t="n">
        <f aca="false">F124+Monthly!G124</f>
        <v>0</v>
      </c>
      <c r="H124" s="6" t="n">
        <f aca="false">G124+Monthly!H124</f>
        <v>0</v>
      </c>
      <c r="I124" s="6" t="n">
        <f aca="false">H124+Monthly!I124</f>
        <v>0</v>
      </c>
      <c r="J124" s="6" t="n">
        <f aca="false">I124+Monthly!J124</f>
        <v>0</v>
      </c>
      <c r="K124" s="6" t="n">
        <f aca="false">J124+Monthly!K124</f>
        <v>0</v>
      </c>
      <c r="L124" s="6" t="n">
        <f aca="false">K124+Monthly!L124</f>
        <v>0</v>
      </c>
      <c r="M124" s="6" t="n">
        <f aca="false">L124+Monthly!M124</f>
        <v>0</v>
      </c>
      <c r="N124" s="8" t="n">
        <f aca="false">Monthly!N124</f>
        <v>0</v>
      </c>
      <c r="O124" s="8" t="n">
        <f aca="false">N124+Monthly!O124</f>
        <v>0</v>
      </c>
      <c r="P124" s="8" t="n">
        <f aca="false">O124+Monthly!P124</f>
        <v>0</v>
      </c>
      <c r="Q124" s="8" t="n">
        <f aca="false">P124+Monthly!Q124</f>
        <v>0</v>
      </c>
      <c r="R124" s="8" t="n">
        <f aca="false">Q124+Monthly!R124</f>
        <v>0</v>
      </c>
      <c r="S124" s="8" t="n">
        <f aca="false">R124+Monthly!S124</f>
        <v>0</v>
      </c>
      <c r="T124" s="8" t="n">
        <f aca="false">S124+Monthly!T124</f>
        <v>0</v>
      </c>
      <c r="U124" s="8" t="n">
        <f aca="false">T124+Monthly!U124</f>
        <v>0</v>
      </c>
      <c r="V124" s="8" t="n">
        <f aca="false">U124+Monthly!V124</f>
        <v>0</v>
      </c>
      <c r="W124" s="8" t="n">
        <f aca="false">V124+Monthly!W124</f>
        <v>0</v>
      </c>
      <c r="X124" s="8" t="n">
        <f aca="false">W124+Monthly!X124</f>
        <v>0</v>
      </c>
      <c r="Y124" s="8" t="n">
        <f aca="false">X124+Monthly!Y124</f>
        <v>0</v>
      </c>
      <c r="Z124" s="9" t="n">
        <f aca="false">Monthly!Z124</f>
        <v>0</v>
      </c>
      <c r="AA124" s="9" t="n">
        <f aca="false">Z124+Monthly!AA124</f>
        <v>0</v>
      </c>
      <c r="AB124" s="9" t="n">
        <f aca="false">AA124+Monthly!AB124</f>
        <v>0</v>
      </c>
      <c r="AC124" s="9" t="n">
        <f aca="false">AB124+Monthly!AC124</f>
        <v>0</v>
      </c>
      <c r="AD124" s="9" t="n">
        <f aca="false">AC124+Monthly!AD124</f>
        <v>0</v>
      </c>
      <c r="AE124" s="9" t="n">
        <f aca="false">AD124+Monthly!AE124</f>
        <v>0</v>
      </c>
      <c r="AF124" s="9" t="n">
        <f aca="false">AE124+Monthly!AF124</f>
        <v>0</v>
      </c>
      <c r="AG124" s="9" t="n">
        <f aca="false">AF124+Monthly!AG124</f>
        <v>0</v>
      </c>
      <c r="AH124" s="9" t="n">
        <f aca="false">AG124+Monthly!AH124</f>
        <v>0</v>
      </c>
      <c r="AI124" s="9" t="n">
        <f aca="false">AH124+Monthly!AI124</f>
        <v>0</v>
      </c>
      <c r="AJ124" s="9" t="n">
        <f aca="false">AI124+Monthly!AJ124</f>
        <v>0</v>
      </c>
      <c r="AK124" s="9" t="n">
        <f aca="false">AJ124+Monthly!AK124</f>
        <v>0</v>
      </c>
    </row>
    <row r="125" customFormat="false" ht="13.8" hidden="false" customHeight="false" outlineLevel="0" collapsed="false">
      <c r="A125" s="11" t="s">
        <v>152</v>
      </c>
      <c r="B125" s="6" t="n">
        <f aca="false">Monthly!B125</f>
        <v>2138298.09</v>
      </c>
      <c r="C125" s="6" t="n">
        <f aca="false">B125+Monthly!C125</f>
        <v>2618105.28114112</v>
      </c>
      <c r="D125" s="6" t="n">
        <f aca="false">C125+Monthly!D125</f>
        <v>2595978.69802398</v>
      </c>
      <c r="E125" s="6" t="n">
        <f aca="false">D125+Monthly!E125</f>
        <v>2527127.43041449</v>
      </c>
      <c r="F125" s="6" t="n">
        <f aca="false">E125+Monthly!F125</f>
        <v>3829434.12794402</v>
      </c>
      <c r="G125" s="6" t="n">
        <f aca="false">F125+Monthly!G125</f>
        <v>5210969.62241997</v>
      </c>
      <c r="H125" s="6" t="n">
        <f aca="false">G125+Monthly!H125</f>
        <v>5791914.61176489</v>
      </c>
      <c r="I125" s="6" t="n">
        <f aca="false">H125+Monthly!I125</f>
        <v>5677935.19840068</v>
      </c>
      <c r="J125" s="6" t="n">
        <f aca="false">I125+Monthly!J125</f>
        <v>5430143.93478625</v>
      </c>
      <c r="K125" s="6" t="n">
        <f aca="false">J125+Monthly!K125</f>
        <v>7591239.94293308</v>
      </c>
      <c r="L125" s="6" t="n">
        <f aca="false">K125+Monthly!L125</f>
        <v>10295534.5329331</v>
      </c>
      <c r="M125" s="6" t="n">
        <f aca="false">L125+Monthly!M125</f>
        <v>12725838.4563925</v>
      </c>
      <c r="N125" s="8" t="n">
        <f aca="false">Monthly!N125</f>
        <v>1780628.50972754</v>
      </c>
      <c r="O125" s="8" t="n">
        <f aca="false">N125+Monthly!O125</f>
        <v>1978734.86293246</v>
      </c>
      <c r="P125" s="8" t="n">
        <f aca="false">O125+Monthly!P125</f>
        <v>2233088.47979491</v>
      </c>
      <c r="Q125" s="8" t="n">
        <f aca="false">P125+Monthly!Q125</f>
        <v>3074960.4741221</v>
      </c>
      <c r="R125" s="8" t="n">
        <f aca="false">Q125+Monthly!R125</f>
        <v>5042669.7894222</v>
      </c>
      <c r="S125" s="8" t="n">
        <f aca="false">R125+Monthly!S125</f>
        <v>5828421.40062028</v>
      </c>
      <c r="T125" s="8" t="n">
        <f aca="false">S125+Monthly!T125</f>
        <v>5650425.43715873</v>
      </c>
      <c r="U125" s="8" t="n">
        <f aca="false">T125+Monthly!U125</f>
        <v>5410085.46460203</v>
      </c>
      <c r="V125" s="8" t="n">
        <f aca="false">U125+Monthly!V125</f>
        <v>5225746.66041645</v>
      </c>
      <c r="W125" s="8" t="n">
        <f aca="false">V125+Monthly!W125</f>
        <v>5768945.08893442</v>
      </c>
      <c r="X125" s="8" t="n">
        <f aca="false">W125+Monthly!X125</f>
        <v>7716553.13142893</v>
      </c>
      <c r="Y125" s="8" t="n">
        <f aca="false">X125+Monthly!Y125</f>
        <v>10215421.5530259</v>
      </c>
      <c r="Z125" s="9" t="n">
        <f aca="false">Monthly!Z125</f>
        <v>2890836.71619849</v>
      </c>
      <c r="AA125" s="9" t="n">
        <f aca="false">Z125+Monthly!AA125</f>
        <v>3068781.60124106</v>
      </c>
      <c r="AB125" s="9" t="n">
        <f aca="false">AA125+Monthly!AB125</f>
        <v>2681852.8412368</v>
      </c>
      <c r="AC125" s="9" t="n">
        <f aca="false">AB125+Monthly!AC125</f>
        <v>2530644.19535365</v>
      </c>
      <c r="AD125" s="9" t="n">
        <f aca="false">AC125+Monthly!AD125</f>
        <v>3673001.7489268</v>
      </c>
      <c r="AE125" s="9" t="n">
        <f aca="false">AD125+Monthly!AE125</f>
        <v>4664380.57757749</v>
      </c>
      <c r="AF125" s="9" t="n">
        <f aca="false">AE125+Monthly!AF125</f>
        <v>5045809.01582305</v>
      </c>
      <c r="AG125" s="9" t="n">
        <f aca="false">AF125+Monthly!AG125</f>
        <v>4684687.82052705</v>
      </c>
      <c r="AH125" s="9" t="n">
        <f aca="false">AG125+Monthly!AH125</f>
        <v>4318720.38815057</v>
      </c>
      <c r="AI125" s="9" t="n">
        <f aca="false">AH125+Monthly!AI125</f>
        <v>6310082.83789612</v>
      </c>
      <c r="AJ125" s="9" t="n">
        <f aca="false">AI125+Monthly!AJ125</f>
        <v>10345464.7862276</v>
      </c>
      <c r="AK125" s="9" t="n">
        <f aca="false">AJ125+Monthly!AK125</f>
        <v>13074922.8965202</v>
      </c>
    </row>
    <row r="126" customFormat="false" ht="13.8" hidden="false" customHeight="false" outlineLevel="0" collapsed="false">
      <c r="A126" s="11" t="s">
        <v>153</v>
      </c>
      <c r="B126" s="6" t="n">
        <f aca="false">Monthly!B126</f>
        <v>0</v>
      </c>
      <c r="C126" s="6" t="n">
        <f aca="false">B126+Monthly!C126</f>
        <v>0</v>
      </c>
      <c r="D126" s="6" t="n">
        <f aca="false">C126+Monthly!D126</f>
        <v>0</v>
      </c>
      <c r="E126" s="6" t="n">
        <f aca="false">D126+Monthly!E126</f>
        <v>0</v>
      </c>
      <c r="F126" s="6" t="n">
        <f aca="false">E126+Monthly!F126</f>
        <v>0</v>
      </c>
      <c r="G126" s="6" t="n">
        <f aca="false">F126+Monthly!G126</f>
        <v>0</v>
      </c>
      <c r="H126" s="6" t="n">
        <f aca="false">G126+Monthly!H126</f>
        <v>0</v>
      </c>
      <c r="I126" s="6" t="n">
        <f aca="false">H126+Monthly!I126</f>
        <v>0</v>
      </c>
      <c r="J126" s="6" t="n">
        <f aca="false">I126+Monthly!J126</f>
        <v>0</v>
      </c>
      <c r="K126" s="6" t="n">
        <f aca="false">J126+Monthly!K126</f>
        <v>0</v>
      </c>
      <c r="L126" s="6" t="n">
        <f aca="false">K126+Monthly!L126</f>
        <v>0</v>
      </c>
      <c r="M126" s="6" t="n">
        <f aca="false">L126+Monthly!M126</f>
        <v>0</v>
      </c>
      <c r="N126" s="8" t="n">
        <f aca="false">Monthly!N126</f>
        <v>0</v>
      </c>
      <c r="O126" s="8" t="n">
        <f aca="false">N126+Monthly!O126</f>
        <v>0</v>
      </c>
      <c r="P126" s="8" t="n">
        <f aca="false">O126+Monthly!P126</f>
        <v>0</v>
      </c>
      <c r="Q126" s="8" t="n">
        <f aca="false">P126+Monthly!Q126</f>
        <v>0</v>
      </c>
      <c r="R126" s="8" t="n">
        <f aca="false">Q126+Monthly!R126</f>
        <v>0</v>
      </c>
      <c r="S126" s="8" t="n">
        <f aca="false">R126+Monthly!S126</f>
        <v>0</v>
      </c>
      <c r="T126" s="8" t="n">
        <f aca="false">S126+Monthly!T126</f>
        <v>0</v>
      </c>
      <c r="U126" s="8" t="n">
        <f aca="false">T126+Monthly!U126</f>
        <v>0</v>
      </c>
      <c r="V126" s="8" t="n">
        <f aca="false">U126+Monthly!V126</f>
        <v>0</v>
      </c>
      <c r="W126" s="8" t="n">
        <f aca="false">V126+Monthly!W126</f>
        <v>0</v>
      </c>
      <c r="X126" s="8" t="n">
        <f aca="false">W126+Monthly!X126</f>
        <v>0</v>
      </c>
      <c r="Y126" s="8" t="n">
        <f aca="false">X126+Monthly!Y126</f>
        <v>0</v>
      </c>
      <c r="Z126" s="9" t="n">
        <f aca="false">Monthly!Z126</f>
        <v>0</v>
      </c>
      <c r="AA126" s="9" t="n">
        <f aca="false">Z126+Monthly!AA126</f>
        <v>0</v>
      </c>
      <c r="AB126" s="9" t="n">
        <f aca="false">AA126+Monthly!AB126</f>
        <v>0</v>
      </c>
      <c r="AC126" s="9" t="n">
        <f aca="false">AB126+Monthly!AC126</f>
        <v>0</v>
      </c>
      <c r="AD126" s="9" t="n">
        <f aca="false">AC126+Monthly!AD126</f>
        <v>0</v>
      </c>
      <c r="AE126" s="9" t="n">
        <f aca="false">AD126+Monthly!AE126</f>
        <v>0</v>
      </c>
      <c r="AF126" s="9" t="n">
        <f aca="false">AE126+Monthly!AF126</f>
        <v>0</v>
      </c>
      <c r="AG126" s="9" t="n">
        <f aca="false">AF126+Monthly!AG126</f>
        <v>0</v>
      </c>
      <c r="AH126" s="9" t="n">
        <f aca="false">AG126+Monthly!AH126</f>
        <v>0</v>
      </c>
      <c r="AI126" s="9" t="n">
        <f aca="false">AH126+Monthly!AI126</f>
        <v>0</v>
      </c>
      <c r="AJ126" s="9" t="n">
        <f aca="false">AI126+Monthly!AJ126</f>
        <v>0</v>
      </c>
      <c r="AK126" s="9" t="n">
        <f aca="false">AJ126+Monthly!AK126</f>
        <v>0</v>
      </c>
    </row>
    <row r="127" customFormat="false" ht="13.8" hidden="false" customHeight="false" outlineLevel="0" collapsed="false">
      <c r="A127" s="11" t="s">
        <v>154</v>
      </c>
      <c r="B127" s="6" t="n">
        <f aca="false">Monthly!B127</f>
        <v>0</v>
      </c>
      <c r="C127" s="6" t="n">
        <f aca="false">B127+Monthly!C127</f>
        <v>15924.3088588815</v>
      </c>
      <c r="D127" s="6" t="n">
        <f aca="false">C127+Monthly!D127</f>
        <v>638407.481976015</v>
      </c>
      <c r="E127" s="6" t="n">
        <f aca="false">D127+Monthly!E127</f>
        <v>723128.639585507</v>
      </c>
      <c r="F127" s="6" t="n">
        <f aca="false">E127+Monthly!F127</f>
        <v>1065935.91205598</v>
      </c>
      <c r="G127" s="6" t="n">
        <f aca="false">F127+Monthly!G127</f>
        <v>1054538.81758003</v>
      </c>
      <c r="H127" s="6" t="n">
        <f aca="false">G127+Monthly!H127</f>
        <v>1007934.38823511</v>
      </c>
      <c r="I127" s="6" t="n">
        <f aca="false">H127+Monthly!I127</f>
        <v>1006331.53159932</v>
      </c>
      <c r="J127" s="6" t="n">
        <f aca="false">I127+Monthly!J127</f>
        <v>991004.64521375</v>
      </c>
      <c r="K127" s="6" t="n">
        <f aca="false">J127+Monthly!K127</f>
        <v>998641.737066923</v>
      </c>
      <c r="L127" s="6" t="n">
        <f aca="false">K127+Monthly!L127</f>
        <v>998641.737066923</v>
      </c>
      <c r="M127" s="6" t="n">
        <f aca="false">L127+Monthly!M127</f>
        <v>996195.913607536</v>
      </c>
      <c r="N127" s="8" t="n">
        <f aca="false">Monthly!N127</f>
        <v>15149.8302724567</v>
      </c>
      <c r="O127" s="8" t="n">
        <f aca="false">N127+Monthly!O127</f>
        <v>115047.547067539</v>
      </c>
      <c r="P127" s="8" t="n">
        <f aca="false">O127+Monthly!P127</f>
        <v>370381.220205086</v>
      </c>
      <c r="Q127" s="8" t="n">
        <f aca="false">P127+Monthly!Q127</f>
        <v>630080.055877898</v>
      </c>
      <c r="R127" s="8" t="n">
        <f aca="false">Q127+Monthly!R127</f>
        <v>659263.400577804</v>
      </c>
      <c r="S127" s="8" t="n">
        <f aca="false">R127+Monthly!S127</f>
        <v>740576.219379724</v>
      </c>
      <c r="T127" s="8" t="n">
        <f aca="false">S127+Monthly!T127</f>
        <v>799126.962841274</v>
      </c>
      <c r="U127" s="8" t="n">
        <f aca="false">T127+Monthly!U127</f>
        <v>780141.876659133</v>
      </c>
      <c r="V127" s="8" t="n">
        <f aca="false">U127+Monthly!V127</f>
        <v>561534.071917859</v>
      </c>
      <c r="W127" s="8" t="n">
        <f aca="false">V127+Monthly!W127</f>
        <v>506154.055617157</v>
      </c>
      <c r="X127" s="8" t="n">
        <f aca="false">W127+Monthly!X127</f>
        <v>345300.919504045</v>
      </c>
      <c r="Y127" s="8" t="n">
        <f aca="false">X127+Monthly!Y127</f>
        <v>144478.216313337</v>
      </c>
      <c r="Z127" s="9" t="n">
        <f aca="false">Monthly!Z127</f>
        <v>-72334.3218128818</v>
      </c>
      <c r="AA127" s="9" t="n">
        <f aca="false">Z127+Monthly!AA127</f>
        <v>-16605.9368554452</v>
      </c>
      <c r="AB127" s="9" t="n">
        <f aca="false">AA127+Monthly!AB127</f>
        <v>83576.9035042073</v>
      </c>
      <c r="AC127" s="9" t="n">
        <f aca="false">AB127+Monthly!AC127</f>
        <v>311925.386150588</v>
      </c>
      <c r="AD127" s="9" t="n">
        <f aca="false">AC127+Monthly!AD127</f>
        <v>792196.515197977</v>
      </c>
      <c r="AE127" s="9" t="n">
        <f aca="false">AD127+Monthly!AE127</f>
        <v>571333.220690246</v>
      </c>
      <c r="AF127" s="9" t="n">
        <f aca="false">AE127+Monthly!AF127</f>
        <v>427319.726798005</v>
      </c>
      <c r="AG127" s="9" t="n">
        <f aca="false">AF127+Monthly!AG127</f>
        <v>-96838.3751418419</v>
      </c>
      <c r="AH127" s="9" t="n">
        <f aca="false">AG127+Monthly!AH127</f>
        <v>45905.7627841973</v>
      </c>
      <c r="AI127" s="9" t="n">
        <f aca="false">AH127+Monthly!AI127</f>
        <v>-145407.518828421</v>
      </c>
      <c r="AJ127" s="9" t="n">
        <f aca="false">AI127+Monthly!AJ127</f>
        <v>-276131.334189445</v>
      </c>
      <c r="AK127" s="9" t="n">
        <f aca="false">AJ127+Monthly!AK127</f>
        <v>-342186.519932843</v>
      </c>
    </row>
    <row r="128" customFormat="false" ht="13.8" hidden="false" customHeight="false" outlineLevel="0" collapsed="false">
      <c r="A128" s="11" t="s">
        <v>155</v>
      </c>
      <c r="B128" s="6" t="n">
        <f aca="false">Monthly!B128</f>
        <v>0</v>
      </c>
      <c r="C128" s="6" t="n">
        <f aca="false">B128+Monthly!C128</f>
        <v>0</v>
      </c>
      <c r="D128" s="6" t="n">
        <f aca="false">C128+Monthly!D128</f>
        <v>0</v>
      </c>
      <c r="E128" s="6" t="n">
        <f aca="false">D128+Monthly!E128</f>
        <v>0</v>
      </c>
      <c r="F128" s="6" t="n">
        <f aca="false">E128+Monthly!F128</f>
        <v>0</v>
      </c>
      <c r="G128" s="6" t="n">
        <f aca="false">F128+Monthly!G128</f>
        <v>0</v>
      </c>
      <c r="H128" s="6" t="n">
        <f aca="false">G128+Monthly!H128</f>
        <v>0</v>
      </c>
      <c r="I128" s="6" t="n">
        <f aca="false">H128+Monthly!I128</f>
        <v>0</v>
      </c>
      <c r="J128" s="6" t="n">
        <f aca="false">I128+Monthly!J128</f>
        <v>0</v>
      </c>
      <c r="K128" s="6" t="n">
        <f aca="false">J128+Monthly!K128</f>
        <v>0</v>
      </c>
      <c r="L128" s="6" t="n">
        <f aca="false">K128+Monthly!L128</f>
        <v>0</v>
      </c>
      <c r="M128" s="6" t="n">
        <f aca="false">L128+Monthly!M128</f>
        <v>0</v>
      </c>
      <c r="N128" s="8" t="n">
        <f aca="false">Monthly!N128</f>
        <v>0</v>
      </c>
      <c r="O128" s="8" t="n">
        <f aca="false">N128+Monthly!O128</f>
        <v>0</v>
      </c>
      <c r="P128" s="8" t="n">
        <f aca="false">O128+Monthly!P128</f>
        <v>0</v>
      </c>
      <c r="Q128" s="8" t="n">
        <f aca="false">P128+Monthly!Q128</f>
        <v>0</v>
      </c>
      <c r="R128" s="8" t="n">
        <f aca="false">Q128+Monthly!R128</f>
        <v>0</v>
      </c>
      <c r="S128" s="8" t="n">
        <f aca="false">R128+Monthly!S128</f>
        <v>0</v>
      </c>
      <c r="T128" s="8" t="n">
        <f aca="false">S128+Monthly!T128</f>
        <v>0</v>
      </c>
      <c r="U128" s="8" t="n">
        <f aca="false">T128+Monthly!U128</f>
        <v>68081.0187388354</v>
      </c>
      <c r="V128" s="8" t="n">
        <f aca="false">U128+Monthly!V128</f>
        <v>139481.53766569</v>
      </c>
      <c r="W128" s="8" t="n">
        <f aca="false">V128+Monthly!W128</f>
        <v>191923.295448422</v>
      </c>
      <c r="X128" s="8" t="n">
        <f aca="false">W128+Monthly!X128</f>
        <v>233439.739067021</v>
      </c>
      <c r="Y128" s="8" t="n">
        <f aca="false">X128+Monthly!Y128</f>
        <v>251703.910660755</v>
      </c>
      <c r="Z128" s="9" t="n">
        <f aca="false">Monthly!Z128</f>
        <v>10280.3056143891</v>
      </c>
      <c r="AA128" s="9" t="n">
        <f aca="false">Z128+Monthly!AA128</f>
        <v>10280.3056143891</v>
      </c>
      <c r="AB128" s="9" t="n">
        <f aca="false">AA128+Monthly!AB128</f>
        <v>20919.4652589951</v>
      </c>
      <c r="AC128" s="9" t="n">
        <f aca="false">AB128+Monthly!AC128</f>
        <v>33685.9584957619</v>
      </c>
      <c r="AD128" s="9" t="n">
        <f aca="false">AC128+Monthly!AD128</f>
        <v>129770.315875224</v>
      </c>
      <c r="AE128" s="9" t="n">
        <f aca="false">AD128+Monthly!AE128</f>
        <v>154187.341732267</v>
      </c>
      <c r="AF128" s="9" t="n">
        <f aca="false">AE128+Monthly!AF128</f>
        <v>158193.937378945</v>
      </c>
      <c r="AG128" s="9" t="n">
        <f aca="false">AF128+Monthly!AG128</f>
        <v>160765.684614798</v>
      </c>
      <c r="AH128" s="9" t="n">
        <f aca="false">AG128+Monthly!AH128</f>
        <v>182881.829065236</v>
      </c>
      <c r="AI128" s="9" t="n">
        <f aca="false">AH128+Monthly!AI128</f>
        <v>231135.660932304</v>
      </c>
      <c r="AJ128" s="9" t="n">
        <f aca="false">AI128+Monthly!AJ128</f>
        <v>325413.887961834</v>
      </c>
      <c r="AK128" s="9" t="n">
        <f aca="false">AJ128+Monthly!AK128</f>
        <v>414219.493412607</v>
      </c>
    </row>
    <row r="129" customFormat="false" ht="13.8" hidden="false" customHeight="false" outlineLevel="0" collapsed="false">
      <c r="A129" s="11" t="s">
        <v>156</v>
      </c>
      <c r="B129" s="6" t="n">
        <f aca="false">Monthly!B129</f>
        <v>0</v>
      </c>
      <c r="C129" s="6" t="n">
        <f aca="false">B129+Monthly!C129</f>
        <v>0</v>
      </c>
      <c r="D129" s="6" t="n">
        <f aca="false">C129+Monthly!D129</f>
        <v>0</v>
      </c>
      <c r="E129" s="6" t="n">
        <f aca="false">D129+Monthly!E129</f>
        <v>0</v>
      </c>
      <c r="F129" s="6" t="n">
        <f aca="false">E129+Monthly!F129</f>
        <v>0</v>
      </c>
      <c r="G129" s="6" t="n">
        <f aca="false">F129+Monthly!G129</f>
        <v>0</v>
      </c>
      <c r="H129" s="6" t="n">
        <f aca="false">G129+Monthly!H129</f>
        <v>0</v>
      </c>
      <c r="I129" s="6" t="n">
        <f aca="false">H129+Monthly!I129</f>
        <v>0</v>
      </c>
      <c r="J129" s="6" t="n">
        <f aca="false">I129+Monthly!J129</f>
        <v>0</v>
      </c>
      <c r="K129" s="6" t="n">
        <f aca="false">J129+Monthly!K129</f>
        <v>0</v>
      </c>
      <c r="L129" s="6" t="n">
        <f aca="false">K129+Monthly!L129</f>
        <v>0</v>
      </c>
      <c r="M129" s="6" t="n">
        <f aca="false">L129+Monthly!M129</f>
        <v>0</v>
      </c>
      <c r="N129" s="8" t="n">
        <f aca="false">Monthly!N129</f>
        <v>0</v>
      </c>
      <c r="O129" s="8" t="n">
        <f aca="false">N129+Monthly!O129</f>
        <v>0</v>
      </c>
      <c r="P129" s="8" t="n">
        <f aca="false">O129+Monthly!P129</f>
        <v>0</v>
      </c>
      <c r="Q129" s="8" t="n">
        <f aca="false">P129+Monthly!Q129</f>
        <v>0</v>
      </c>
      <c r="R129" s="8" t="n">
        <f aca="false">Q129+Monthly!R129</f>
        <v>0</v>
      </c>
      <c r="S129" s="8" t="n">
        <f aca="false">R129+Monthly!S129</f>
        <v>0</v>
      </c>
      <c r="T129" s="8" t="n">
        <f aca="false">S129+Monthly!T129</f>
        <v>0</v>
      </c>
      <c r="U129" s="8" t="n">
        <f aca="false">T129+Monthly!U129</f>
        <v>0</v>
      </c>
      <c r="V129" s="8" t="n">
        <f aca="false">U129+Monthly!V129</f>
        <v>0</v>
      </c>
      <c r="W129" s="8" t="n">
        <f aca="false">V129+Monthly!W129</f>
        <v>0</v>
      </c>
      <c r="X129" s="8" t="n">
        <f aca="false">W129+Monthly!X129</f>
        <v>0</v>
      </c>
      <c r="Y129" s="8" t="n">
        <f aca="false">X129+Monthly!Y129</f>
        <v>0</v>
      </c>
      <c r="Z129" s="9" t="n">
        <f aca="false">Monthly!Z129</f>
        <v>0</v>
      </c>
      <c r="AA129" s="9" t="n">
        <f aca="false">Z129+Monthly!AA129</f>
        <v>0</v>
      </c>
      <c r="AB129" s="9" t="n">
        <f aca="false">AA129+Monthly!AB129</f>
        <v>0</v>
      </c>
      <c r="AC129" s="9" t="n">
        <f aca="false">AB129+Monthly!AC129</f>
        <v>0</v>
      </c>
      <c r="AD129" s="9" t="n">
        <f aca="false">AC129+Monthly!AD129</f>
        <v>0</v>
      </c>
      <c r="AE129" s="9" t="n">
        <f aca="false">AD129+Monthly!AE129</f>
        <v>0</v>
      </c>
      <c r="AF129" s="9" t="n">
        <f aca="false">AE129+Monthly!AF129</f>
        <v>0</v>
      </c>
      <c r="AG129" s="9" t="n">
        <f aca="false">AF129+Monthly!AG129</f>
        <v>0</v>
      </c>
      <c r="AH129" s="9" t="n">
        <f aca="false">AG129+Monthly!AH129</f>
        <v>0</v>
      </c>
      <c r="AI129" s="9" t="n">
        <f aca="false">AH129+Monthly!AI129</f>
        <v>0</v>
      </c>
      <c r="AJ129" s="9" t="n">
        <f aca="false">AI129+Monthly!AJ129</f>
        <v>0</v>
      </c>
      <c r="AK129" s="9" t="n">
        <f aca="false">AJ129+Monthly!AK129</f>
        <v>0</v>
      </c>
    </row>
    <row r="130" customFormat="false" ht="13.8" hidden="false" customHeight="false" outlineLevel="0" collapsed="false">
      <c r="A130" s="11" t="s">
        <v>157</v>
      </c>
      <c r="B130" s="6" t="n">
        <f aca="false">Monthly!B130</f>
        <v>716159.75</v>
      </c>
      <c r="C130" s="6" t="n">
        <f aca="false">B130+Monthly!C130</f>
        <v>793711.65</v>
      </c>
      <c r="D130" s="6" t="n">
        <f aca="false">C130+Monthly!D130</f>
        <v>802829.11</v>
      </c>
      <c r="E130" s="6" t="n">
        <f aca="false">D130+Monthly!E130</f>
        <v>802829.11</v>
      </c>
      <c r="F130" s="6" t="n">
        <f aca="false">E130+Monthly!F130</f>
        <v>803238.66</v>
      </c>
      <c r="G130" s="6" t="n">
        <f aca="false">F130+Monthly!G130</f>
        <v>803238.66</v>
      </c>
      <c r="H130" s="6" t="n">
        <f aca="false">G130+Monthly!H130</f>
        <v>804738.97</v>
      </c>
      <c r="I130" s="6" t="n">
        <f aca="false">H130+Monthly!I130</f>
        <v>804738.97</v>
      </c>
      <c r="J130" s="6" t="n">
        <f aca="false">I130+Monthly!J130</f>
        <v>805634.78</v>
      </c>
      <c r="K130" s="6" t="n">
        <f aca="false">J130+Monthly!K130</f>
        <v>1449486.4</v>
      </c>
      <c r="L130" s="6" t="n">
        <f aca="false">K130+Monthly!L130</f>
        <v>2485821.33</v>
      </c>
      <c r="M130" s="6" t="n">
        <f aca="false">L130+Monthly!M130</f>
        <v>2998690.34</v>
      </c>
      <c r="N130" s="8" t="n">
        <f aca="false">Monthly!N130</f>
        <v>531548.72</v>
      </c>
      <c r="O130" s="8" t="n">
        <f aca="false">N130+Monthly!O130</f>
        <v>564201.21</v>
      </c>
      <c r="P130" s="8" t="n">
        <f aca="false">O130+Monthly!P130</f>
        <v>576910.12</v>
      </c>
      <c r="Q130" s="8" t="n">
        <f aca="false">P130+Monthly!Q130</f>
        <v>589995.92</v>
      </c>
      <c r="R130" s="8" t="n">
        <f aca="false">Q130+Monthly!R130</f>
        <v>605129.68</v>
      </c>
      <c r="S130" s="8" t="n">
        <f aca="false">R130+Monthly!S130</f>
        <v>611758.32</v>
      </c>
      <c r="T130" s="8" t="n">
        <f aca="false">S130+Monthly!T130</f>
        <v>616672.97</v>
      </c>
      <c r="U130" s="8" t="n">
        <f aca="false">T130+Monthly!U130</f>
        <v>620278.87</v>
      </c>
      <c r="V130" s="8" t="n">
        <f aca="false">U130+Monthly!V130</f>
        <v>620278.87</v>
      </c>
      <c r="W130" s="8" t="n">
        <f aca="false">V130+Monthly!W130</f>
        <v>770438.48</v>
      </c>
      <c r="X130" s="8" t="n">
        <f aca="false">W130+Monthly!X130</f>
        <v>2004482.75</v>
      </c>
      <c r="Y130" s="8" t="n">
        <f aca="false">X130+Monthly!Y130</f>
        <v>2777504.73</v>
      </c>
      <c r="Z130" s="9" t="n">
        <f aca="false">Monthly!Z130</f>
        <v>493002.69</v>
      </c>
      <c r="AA130" s="9" t="n">
        <f aca="false">Z130+Monthly!AA130</f>
        <v>569170.12</v>
      </c>
      <c r="AB130" s="9" t="n">
        <f aca="false">AA130+Monthly!AB130</f>
        <v>582963.7</v>
      </c>
      <c r="AC130" s="9" t="n">
        <f aca="false">AB130+Monthly!AC130</f>
        <v>592067.4</v>
      </c>
      <c r="AD130" s="9" t="n">
        <f aca="false">AC130+Monthly!AD130</f>
        <v>592360.37</v>
      </c>
      <c r="AE130" s="9" t="n">
        <f aca="false">AD130+Monthly!AE130</f>
        <v>934926.13</v>
      </c>
      <c r="AF130" s="9" t="n">
        <f aca="false">AE130+Monthly!AF130</f>
        <v>938446.63</v>
      </c>
      <c r="AG130" s="9" t="n">
        <f aca="false">AF130+Monthly!AG130</f>
        <v>938721.99</v>
      </c>
      <c r="AH130" s="9" t="n">
        <f aca="false">AG130+Monthly!AH130</f>
        <v>939512.22</v>
      </c>
      <c r="AI130" s="9" t="n">
        <f aca="false">AH130+Monthly!AI130</f>
        <v>939512.22</v>
      </c>
      <c r="AJ130" s="9" t="n">
        <f aca="false">AI130+Monthly!AJ130</f>
        <v>939512.22</v>
      </c>
      <c r="AK130" s="9" t="n">
        <f aca="false">AJ130+Monthly!AK130</f>
        <v>946952.98</v>
      </c>
    </row>
    <row r="131" customFormat="false" ht="13.8" hidden="false" customHeight="false" outlineLevel="0" collapsed="false">
      <c r="A131" s="11" t="s">
        <v>158</v>
      </c>
      <c r="B131" s="6" t="n">
        <f aca="false">Monthly!B131</f>
        <v>2854457.84</v>
      </c>
      <c r="C131" s="6" t="n">
        <f aca="false">B131+Monthly!C131</f>
        <v>3427741.24</v>
      </c>
      <c r="D131" s="6" t="n">
        <f aca="false">C131+Monthly!D131</f>
        <v>4037215.29</v>
      </c>
      <c r="E131" s="6" t="n">
        <f aca="false">D131+Monthly!E131</f>
        <v>4053085.18</v>
      </c>
      <c r="F131" s="6" t="n">
        <f aca="false">E131+Monthly!F131</f>
        <v>5698608.7</v>
      </c>
      <c r="G131" s="6" t="n">
        <f aca="false">F131+Monthly!G131</f>
        <v>7068747.1</v>
      </c>
      <c r="H131" s="6" t="n">
        <f aca="false">G131+Monthly!H131</f>
        <v>7604587.97</v>
      </c>
      <c r="I131" s="6" t="n">
        <f aca="false">H131+Monthly!I131</f>
        <v>7489005.7</v>
      </c>
      <c r="J131" s="6" t="n">
        <f aca="false">I131+Monthly!J131</f>
        <v>7226783.36</v>
      </c>
      <c r="K131" s="6" t="n">
        <f aca="false">J131+Monthly!K131</f>
        <v>10039368.08</v>
      </c>
      <c r="L131" s="6" t="n">
        <f aca="false">K131+Monthly!L131</f>
        <v>13779997.6</v>
      </c>
      <c r="M131" s="6" t="n">
        <f aca="false">L131+Monthly!M131</f>
        <v>16720724.71</v>
      </c>
      <c r="N131" s="8" t="n">
        <f aca="false">Monthly!N131</f>
        <v>2327327.06</v>
      </c>
      <c r="O131" s="8" t="n">
        <f aca="false">N131+Monthly!O131</f>
        <v>2657983.62</v>
      </c>
      <c r="P131" s="8" t="n">
        <f aca="false">O131+Monthly!P131</f>
        <v>3180379.82</v>
      </c>
      <c r="Q131" s="8" t="n">
        <f aca="false">P131+Monthly!Q131</f>
        <v>4295036.45</v>
      </c>
      <c r="R131" s="8" t="n">
        <f aca="false">Q131+Monthly!R131</f>
        <v>6307062.87</v>
      </c>
      <c r="S131" s="8" t="n">
        <f aca="false">R131+Monthly!S131</f>
        <v>7180755.94</v>
      </c>
      <c r="T131" s="8" t="n">
        <f aca="false">S131+Monthly!T131</f>
        <v>7066225.37</v>
      </c>
      <c r="U131" s="8" t="n">
        <f aca="false">T131+Monthly!U131</f>
        <v>6878587.23</v>
      </c>
      <c r="V131" s="8" t="n">
        <f aca="false">U131+Monthly!V131</f>
        <v>6547041.14</v>
      </c>
      <c r="W131" s="8" t="n">
        <f aca="false">V131+Monthly!W131</f>
        <v>7237460.92</v>
      </c>
      <c r="X131" s="8" t="n">
        <f aca="false">W131+Monthly!X131</f>
        <v>10299776.54</v>
      </c>
      <c r="Y131" s="8" t="n">
        <f aca="false">X131+Monthly!Y131</f>
        <v>13389108.41</v>
      </c>
      <c r="Z131" s="9" t="n">
        <f aca="false">Monthly!Z131</f>
        <v>3321785.39</v>
      </c>
      <c r="AA131" s="9" t="n">
        <f aca="false">Z131+Monthly!AA131</f>
        <v>3631626.09</v>
      </c>
      <c r="AB131" s="9" t="n">
        <f aca="false">AA131+Monthly!AB131</f>
        <v>3369312.91</v>
      </c>
      <c r="AC131" s="9" t="n">
        <f aca="false">AB131+Monthly!AC131</f>
        <v>3468322.94</v>
      </c>
      <c r="AD131" s="9" t="n">
        <f aca="false">AC131+Monthly!AD131</f>
        <v>5187328.95</v>
      </c>
      <c r="AE131" s="9" t="n">
        <f aca="false">AD131+Monthly!AE131</f>
        <v>6324827.27</v>
      </c>
      <c r="AF131" s="9" t="n">
        <f aca="false">AE131+Monthly!AF131</f>
        <v>6569769.31</v>
      </c>
      <c r="AG131" s="9" t="n">
        <f aca="false">AF131+Monthly!AG131</f>
        <v>5687337.12</v>
      </c>
      <c r="AH131" s="9" t="n">
        <f aca="false">AG131+Monthly!AH131</f>
        <v>5487020.2</v>
      </c>
      <c r="AI131" s="9" t="n">
        <f aca="false">AH131+Monthly!AI131</f>
        <v>7335323.2</v>
      </c>
      <c r="AJ131" s="9" t="n">
        <f aca="false">AI131+Monthly!AJ131</f>
        <v>11334259.56</v>
      </c>
      <c r="AK131" s="9" t="n">
        <f aca="false">AJ131+Monthly!AK131</f>
        <v>14093908.85</v>
      </c>
    </row>
    <row r="132" customFormat="false" ht="13.8" hidden="false" customHeight="false" outlineLevel="0" collapsed="false">
      <c r="B132" s="6" t="n">
        <f aca="false">Monthly!B132</f>
        <v>0</v>
      </c>
      <c r="C132" s="6" t="n">
        <f aca="false">B132+Monthly!C132</f>
        <v>0</v>
      </c>
      <c r="D132" s="6" t="n">
        <f aca="false">C132+Monthly!D132</f>
        <v>0</v>
      </c>
      <c r="E132" s="6" t="n">
        <f aca="false">D132+Monthly!E132</f>
        <v>0</v>
      </c>
      <c r="F132" s="6" t="n">
        <f aca="false">E132+Monthly!F132</f>
        <v>0</v>
      </c>
      <c r="G132" s="6" t="n">
        <f aca="false">F132+Monthly!G132</f>
        <v>0</v>
      </c>
      <c r="H132" s="6" t="n">
        <f aca="false">G132+Monthly!H132</f>
        <v>0</v>
      </c>
      <c r="I132" s="6" t="n">
        <f aca="false">H132+Monthly!I132</f>
        <v>0</v>
      </c>
      <c r="J132" s="6" t="n">
        <f aca="false">I132+Monthly!J132</f>
        <v>0</v>
      </c>
      <c r="K132" s="6" t="n">
        <f aca="false">J132+Monthly!K132</f>
        <v>0</v>
      </c>
      <c r="L132" s="6" t="n">
        <f aca="false">K132+Monthly!L132</f>
        <v>0</v>
      </c>
      <c r="M132" s="6" t="n">
        <f aca="false">L132+Monthly!M132</f>
        <v>0</v>
      </c>
      <c r="N132" s="8" t="n">
        <f aca="false">Monthly!N132</f>
        <v>0</v>
      </c>
      <c r="O132" s="8" t="n">
        <f aca="false">N132+Monthly!O132</f>
        <v>0</v>
      </c>
      <c r="P132" s="8" t="n">
        <f aca="false">O132+Monthly!P132</f>
        <v>0</v>
      </c>
      <c r="Q132" s="8" t="n">
        <f aca="false">P132+Monthly!Q132</f>
        <v>0</v>
      </c>
      <c r="R132" s="8" t="n">
        <f aca="false">Q132+Monthly!R132</f>
        <v>0</v>
      </c>
      <c r="S132" s="8" t="n">
        <f aca="false">R132+Monthly!S132</f>
        <v>0</v>
      </c>
      <c r="T132" s="8" t="n">
        <f aca="false">S132+Monthly!T132</f>
        <v>0</v>
      </c>
      <c r="U132" s="8" t="n">
        <f aca="false">T132+Monthly!U132</f>
        <v>0</v>
      </c>
      <c r="V132" s="8" t="n">
        <f aca="false">U132+Monthly!V132</f>
        <v>0</v>
      </c>
      <c r="W132" s="8" t="n">
        <f aca="false">V132+Monthly!W132</f>
        <v>0</v>
      </c>
      <c r="X132" s="8" t="n">
        <f aca="false">W132+Monthly!X132</f>
        <v>0</v>
      </c>
      <c r="Y132" s="8" t="n">
        <f aca="false">X132+Monthly!Y132</f>
        <v>0</v>
      </c>
      <c r="Z132" s="9" t="n">
        <f aca="false">Monthly!Z132</f>
        <v>0</v>
      </c>
      <c r="AA132" s="9" t="n">
        <f aca="false">Z132+Monthly!AA132</f>
        <v>0</v>
      </c>
      <c r="AB132" s="9" t="n">
        <f aca="false">AA132+Monthly!AB132</f>
        <v>0</v>
      </c>
      <c r="AC132" s="9" t="n">
        <f aca="false">AB132+Monthly!AC132</f>
        <v>0</v>
      </c>
      <c r="AD132" s="9" t="n">
        <f aca="false">AC132+Monthly!AD132</f>
        <v>0</v>
      </c>
      <c r="AE132" s="9" t="n">
        <f aca="false">AD132+Monthly!AE132</f>
        <v>0</v>
      </c>
      <c r="AF132" s="9" t="n">
        <f aca="false">AE132+Monthly!AF132</f>
        <v>0</v>
      </c>
      <c r="AG132" s="9" t="n">
        <f aca="false">AF132+Monthly!AG132</f>
        <v>0</v>
      </c>
      <c r="AH132" s="9" t="n">
        <f aca="false">AG132+Monthly!AH132</f>
        <v>0</v>
      </c>
      <c r="AI132" s="9" t="n">
        <f aca="false">AH132+Monthly!AI132</f>
        <v>0</v>
      </c>
      <c r="AJ132" s="9" t="n">
        <f aca="false">AI132+Monthly!AJ132</f>
        <v>0</v>
      </c>
      <c r="AK132" s="9" t="n">
        <f aca="false">AJ132+Monthly!AK132</f>
        <v>0</v>
      </c>
    </row>
    <row r="133" customFormat="false" ht="13.8" hidden="false" customHeight="false" outlineLevel="0" collapsed="false">
      <c r="A133" s="11" t="s">
        <v>159</v>
      </c>
      <c r="B133" s="6" t="n">
        <f aca="false">Monthly!B133</f>
        <v>-4242.78</v>
      </c>
      <c r="C133" s="6" t="n">
        <f aca="false">B133+Monthly!C133</f>
        <v>-126318.6044765</v>
      </c>
      <c r="D133" s="6" t="n">
        <f aca="false">C133+Monthly!D133</f>
        <v>-144730.684807755</v>
      </c>
      <c r="E133" s="6" t="n">
        <f aca="false">D133+Monthly!E133</f>
        <v>-142624.629298989</v>
      </c>
      <c r="F133" s="6" t="n">
        <f aca="false">E133+Monthly!F133</f>
        <v>-69554.914054107</v>
      </c>
      <c r="G133" s="6" t="n">
        <f aca="false">F133+Monthly!G133</f>
        <v>-54097.1831372486</v>
      </c>
      <c r="H133" s="6" t="n">
        <f aca="false">G133+Monthly!H133</f>
        <v>-57080.6779697037</v>
      </c>
      <c r="I133" s="6" t="n">
        <f aca="false">H133+Monthly!I133</f>
        <v>-51696.3037740082</v>
      </c>
      <c r="J133" s="6" t="n">
        <f aca="false">I133+Monthly!J133</f>
        <v>-32781.690084561</v>
      </c>
      <c r="K133" s="6" t="n">
        <f aca="false">J133+Monthly!K133</f>
        <v>51621.4492828692</v>
      </c>
      <c r="L133" s="6" t="n">
        <f aca="false">K133+Monthly!L133</f>
        <v>214049.039282869</v>
      </c>
      <c r="M133" s="6" t="n">
        <f aca="false">L133+Monthly!M133</f>
        <v>538481.004329998</v>
      </c>
      <c r="N133" s="8" t="n">
        <f aca="false">Monthly!N133</f>
        <v>-162645.783318152</v>
      </c>
      <c r="O133" s="8" t="n">
        <f aca="false">N133+Monthly!O133</f>
        <v>-174732.813835286</v>
      </c>
      <c r="P133" s="8" t="n">
        <f aca="false">O133+Monthly!P133</f>
        <v>-3374.73384559085</v>
      </c>
      <c r="Q133" s="8" t="n">
        <f aca="false">P133+Monthly!Q133</f>
        <v>-267279.287744881</v>
      </c>
      <c r="R133" s="8" t="n">
        <f aca="false">Q133+Monthly!R133</f>
        <v>510827.967174055</v>
      </c>
      <c r="S133" s="8" t="n">
        <f aca="false">R133+Monthly!S133</f>
        <v>656096.257656547</v>
      </c>
      <c r="T133" s="8" t="n">
        <f aca="false">S133+Monthly!T133</f>
        <v>812878.393021284</v>
      </c>
      <c r="U133" s="8" t="n">
        <f aca="false">T133+Monthly!U133</f>
        <v>864805.579322806</v>
      </c>
      <c r="V133" s="8" t="n">
        <f aca="false">U133+Monthly!V133</f>
        <v>887682.234010321</v>
      </c>
      <c r="W133" s="8" t="n">
        <f aca="false">V133+Monthly!W133</f>
        <v>819951.687282397</v>
      </c>
      <c r="X133" s="8" t="n">
        <f aca="false">W133+Monthly!X133</f>
        <v>947248.61021873</v>
      </c>
      <c r="Y133" s="8" t="n">
        <f aca="false">X133+Monthly!Y133</f>
        <v>774203.717892219</v>
      </c>
      <c r="Z133" s="9" t="n">
        <f aca="false">Monthly!Z133</f>
        <v>-77853.495707065</v>
      </c>
      <c r="AA133" s="9" t="n">
        <f aca="false">Z133+Monthly!AA133</f>
        <v>-204346.318656703</v>
      </c>
      <c r="AB133" s="9" t="n">
        <f aca="false">AA133+Monthly!AB133</f>
        <v>-221092.789489233</v>
      </c>
      <c r="AC133" s="9" t="n">
        <f aca="false">AB133+Monthly!AC133</f>
        <v>-145556.233846341</v>
      </c>
      <c r="AD133" s="9" t="n">
        <f aca="false">AC133+Monthly!AD133</f>
        <v>-16751.1058224242</v>
      </c>
      <c r="AE133" s="9" t="n">
        <f aca="false">AD133+Monthly!AE133</f>
        <v>632286.315535635</v>
      </c>
      <c r="AF133" s="9" t="n">
        <f aca="false">AE133+Monthly!AF133</f>
        <v>717991.256270072</v>
      </c>
      <c r="AG133" s="9" t="n">
        <f aca="false">AF133+Monthly!AG133</f>
        <v>831960.799318141</v>
      </c>
      <c r="AH133" s="9" t="n">
        <f aca="false">AG133+Monthly!AH133</f>
        <v>857255.822511227</v>
      </c>
      <c r="AI133" s="9" t="n">
        <f aca="false">AH133+Monthly!AI133</f>
        <v>657915.012180122</v>
      </c>
      <c r="AJ133" s="9" t="n">
        <f aca="false">AI133+Monthly!AJ133</f>
        <v>848511.406489773</v>
      </c>
      <c r="AK133" s="9" t="n">
        <f aca="false">AJ133+Monthly!AK133</f>
        <v>496655.764031463</v>
      </c>
    </row>
    <row r="134" customFormat="false" ht="13.8" hidden="false" customHeight="false" outlineLevel="0" collapsed="false">
      <c r="A134" s="11" t="s">
        <v>160</v>
      </c>
      <c r="B134" s="6" t="n">
        <f aca="false">Monthly!B134</f>
        <v>-0</v>
      </c>
      <c r="C134" s="6" t="n">
        <f aca="false">B134+Monthly!C134</f>
        <v>-0</v>
      </c>
      <c r="D134" s="6" t="n">
        <f aca="false">C134+Monthly!D134</f>
        <v>-0</v>
      </c>
      <c r="E134" s="6" t="n">
        <f aca="false">D134+Monthly!E134</f>
        <v>0</v>
      </c>
      <c r="F134" s="6" t="n">
        <f aca="false">E134+Monthly!F134</f>
        <v>0</v>
      </c>
      <c r="G134" s="6" t="n">
        <f aca="false">F134+Monthly!G134</f>
        <v>0</v>
      </c>
      <c r="H134" s="6" t="n">
        <f aca="false">G134+Monthly!H134</f>
        <v>0</v>
      </c>
      <c r="I134" s="6" t="n">
        <f aca="false">H134+Monthly!I134</f>
        <v>0</v>
      </c>
      <c r="J134" s="6" t="n">
        <f aca="false">I134+Monthly!J134</f>
        <v>0</v>
      </c>
      <c r="K134" s="6" t="n">
        <f aca="false">J134+Monthly!K134</f>
        <v>0</v>
      </c>
      <c r="L134" s="6" t="n">
        <f aca="false">K134+Monthly!L134</f>
        <v>0</v>
      </c>
      <c r="M134" s="6" t="n">
        <f aca="false">L134+Monthly!M134</f>
        <v>0</v>
      </c>
      <c r="N134" s="8" t="n">
        <f aca="false">Monthly!N134</f>
        <v>-0</v>
      </c>
      <c r="O134" s="8" t="n">
        <f aca="false">N134+Monthly!O134</f>
        <v>-0</v>
      </c>
      <c r="P134" s="8" t="n">
        <f aca="false">O134+Monthly!P134</f>
        <v>0</v>
      </c>
      <c r="Q134" s="8" t="n">
        <f aca="false">P134+Monthly!Q134</f>
        <v>0</v>
      </c>
      <c r="R134" s="8" t="n">
        <f aca="false">Q134+Monthly!R134</f>
        <v>0</v>
      </c>
      <c r="S134" s="8" t="n">
        <f aca="false">R134+Monthly!S134</f>
        <v>0</v>
      </c>
      <c r="T134" s="8" t="n">
        <f aca="false">S134+Monthly!T134</f>
        <v>0</v>
      </c>
      <c r="U134" s="8" t="n">
        <f aca="false">T134+Monthly!U134</f>
        <v>0</v>
      </c>
      <c r="V134" s="8" t="n">
        <f aca="false">U134+Monthly!V134</f>
        <v>0</v>
      </c>
      <c r="W134" s="8" t="n">
        <f aca="false">V134+Monthly!W134</f>
        <v>0</v>
      </c>
      <c r="X134" s="8" t="n">
        <f aca="false">W134+Monthly!X134</f>
        <v>0</v>
      </c>
      <c r="Y134" s="8" t="n">
        <f aca="false">X134+Monthly!Y134</f>
        <v>0</v>
      </c>
      <c r="Z134" s="9" t="n">
        <f aca="false">Monthly!Z134</f>
        <v>-0</v>
      </c>
      <c r="AA134" s="9" t="n">
        <f aca="false">Z134+Monthly!AA134</f>
        <v>-0</v>
      </c>
      <c r="AB134" s="9" t="n">
        <f aca="false">AA134+Monthly!AB134</f>
        <v>-0</v>
      </c>
      <c r="AC134" s="9" t="n">
        <f aca="false">AB134+Monthly!AC134</f>
        <v>0</v>
      </c>
      <c r="AD134" s="9" t="n">
        <f aca="false">AC134+Monthly!AD134</f>
        <v>0</v>
      </c>
      <c r="AE134" s="9" t="n">
        <f aca="false">AD134+Monthly!AE134</f>
        <v>0</v>
      </c>
      <c r="AF134" s="9" t="n">
        <f aca="false">AE134+Monthly!AF134</f>
        <v>0</v>
      </c>
      <c r="AG134" s="9" t="n">
        <f aca="false">AF134+Monthly!AG134</f>
        <v>0</v>
      </c>
      <c r="AH134" s="9" t="n">
        <f aca="false">AG134+Monthly!AH134</f>
        <v>0</v>
      </c>
      <c r="AI134" s="9" t="n">
        <f aca="false">AH134+Monthly!AI134</f>
        <v>0</v>
      </c>
      <c r="AJ134" s="9" t="n">
        <f aca="false">AI134+Monthly!AJ134</f>
        <v>0</v>
      </c>
      <c r="AK134" s="9" t="n">
        <f aca="false">AJ134+Monthly!AK134</f>
        <v>0</v>
      </c>
    </row>
    <row r="135" customFormat="false" ht="13.8" hidden="false" customHeight="false" outlineLevel="0" collapsed="false">
      <c r="A135" s="11" t="s">
        <v>161</v>
      </c>
      <c r="B135" s="6" t="n">
        <f aca="false">Monthly!B135</f>
        <v>-0</v>
      </c>
      <c r="C135" s="6" t="n">
        <f aca="false">B135+Monthly!C135</f>
        <v>-1876.44552349987</v>
      </c>
      <c r="D135" s="6" t="n">
        <f aca="false">C135+Monthly!D135</f>
        <v>-189126.325192245</v>
      </c>
      <c r="E135" s="6" t="n">
        <f aca="false">D135+Monthly!E135</f>
        <v>-185676.640701011</v>
      </c>
      <c r="F135" s="6" t="n">
        <f aca="false">E135+Monthly!F135</f>
        <v>-159626.945945893</v>
      </c>
      <c r="G135" s="6" t="n">
        <f aca="false">F135+Monthly!G135</f>
        <v>-156896.366862751</v>
      </c>
      <c r="H135" s="6" t="n">
        <f aca="false">G135+Monthly!H135</f>
        <v>-157530.602030296</v>
      </c>
      <c r="I135" s="6" t="n">
        <f aca="false">H135+Monthly!I135</f>
        <v>-147306.016225992</v>
      </c>
      <c r="J135" s="6" t="n">
        <f aca="false">I135+Monthly!J135</f>
        <v>-143681.519915439</v>
      </c>
      <c r="K135" s="6" t="n">
        <f aca="false">J135+Monthly!K135</f>
        <v>-143218.409282869</v>
      </c>
      <c r="L135" s="6" t="n">
        <f aca="false">K135+Monthly!L135</f>
        <v>-143218.409282869</v>
      </c>
      <c r="M135" s="6" t="n">
        <f aca="false">L135+Monthly!M135</f>
        <v>-139317.324329998</v>
      </c>
      <c r="N135" s="8" t="n">
        <f aca="false">Monthly!N135</f>
        <v>-1543.27668184766</v>
      </c>
      <c r="O135" s="8" t="n">
        <f aca="false">N135+Monthly!O135</f>
        <v>-8258.77616471399</v>
      </c>
      <c r="P135" s="8" t="n">
        <f aca="false">O135+Monthly!P135</f>
        <v>291504.243845591</v>
      </c>
      <c r="Q135" s="8" t="n">
        <f aca="false">P135+Monthly!Q135</f>
        <v>209408.987744881</v>
      </c>
      <c r="R135" s="8" t="n">
        <f aca="false">Q135+Monthly!R135</f>
        <v>286135.282825945</v>
      </c>
      <c r="S135" s="8" t="n">
        <f aca="false">R135+Monthly!S135</f>
        <v>327034.142343453</v>
      </c>
      <c r="T135" s="8" t="n">
        <f aca="false">S135+Monthly!T135</f>
        <v>439810.626978716</v>
      </c>
      <c r="U135" s="8" t="n">
        <f aca="false">T135+Monthly!U135</f>
        <v>617016.095060258</v>
      </c>
      <c r="V135" s="8" t="n">
        <f aca="false">U135+Monthly!V135</f>
        <v>749502.182097226</v>
      </c>
      <c r="W135" s="8" t="n">
        <f aca="false">V135+Monthly!W135</f>
        <v>743601.360170159</v>
      </c>
      <c r="X135" s="8" t="n">
        <f aca="false">W135+Monthly!X135</f>
        <v>746787.499470354</v>
      </c>
      <c r="Y135" s="8" t="n">
        <f aca="false">X135+Monthly!Y135</f>
        <v>745565.374645413</v>
      </c>
      <c r="Z135" s="9" t="n">
        <f aca="false">Monthly!Z135</f>
        <v>-8638.43514209239</v>
      </c>
      <c r="AA135" s="9" t="n">
        <f aca="false">Z135+Monthly!AA135</f>
        <v>-120981.762192454</v>
      </c>
      <c r="AB135" s="9" t="n">
        <f aca="false">AA135+Monthly!AB135</f>
        <v>-176324.646148107</v>
      </c>
      <c r="AC135" s="9" t="n">
        <f aca="false">AB135+Monthly!AC135</f>
        <v>-23125.2518176707</v>
      </c>
      <c r="AD135" s="9" t="n">
        <f aca="false">AC135+Monthly!AD135</f>
        <v>47979.6096646133</v>
      </c>
      <c r="AE135" s="9" t="n">
        <f aca="false">AD135+Monthly!AE135</f>
        <v>279213.445345264</v>
      </c>
      <c r="AF135" s="9" t="n">
        <f aca="false">AE135+Monthly!AF135</f>
        <v>332323.508205913</v>
      </c>
      <c r="AG135" s="9" t="n">
        <f aca="false">AF135+Monthly!AG135</f>
        <v>531667.592495279</v>
      </c>
      <c r="AH135" s="9" t="n">
        <f aca="false">AG135+Monthly!AH135</f>
        <v>753640.20208421</v>
      </c>
      <c r="AI135" s="9" t="n">
        <f aca="false">AH135+Monthly!AI135</f>
        <v>725977.900159471</v>
      </c>
      <c r="AJ135" s="9" t="n">
        <f aca="false">AI135+Monthly!AJ135</f>
        <v>734315.879301962</v>
      </c>
      <c r="AK135" s="9" t="n">
        <f aca="false">AJ135+Monthly!AK135</f>
        <v>706715.062333589</v>
      </c>
    </row>
    <row r="136" customFormat="false" ht="13.8" hidden="false" customHeight="false" outlineLevel="0" collapsed="false">
      <c r="A136" s="11" t="s">
        <v>162</v>
      </c>
      <c r="B136" s="6" t="n">
        <f aca="false">Monthly!B136</f>
        <v>-0</v>
      </c>
      <c r="C136" s="6" t="n">
        <f aca="false">B136+Monthly!C136</f>
        <v>-0</v>
      </c>
      <c r="D136" s="6" t="n">
        <f aca="false">C136+Monthly!D136</f>
        <v>-0</v>
      </c>
      <c r="E136" s="6" t="n">
        <f aca="false">D136+Monthly!E136</f>
        <v>0</v>
      </c>
      <c r="F136" s="6" t="n">
        <f aca="false">E136+Monthly!F136</f>
        <v>0</v>
      </c>
      <c r="G136" s="6" t="n">
        <f aca="false">F136+Monthly!G136</f>
        <v>0</v>
      </c>
      <c r="H136" s="6" t="n">
        <f aca="false">G136+Monthly!H136</f>
        <v>0</v>
      </c>
      <c r="I136" s="6" t="n">
        <f aca="false">H136+Monthly!I136</f>
        <v>0</v>
      </c>
      <c r="J136" s="6" t="n">
        <f aca="false">I136+Monthly!J136</f>
        <v>0</v>
      </c>
      <c r="K136" s="6" t="n">
        <f aca="false">J136+Monthly!K136</f>
        <v>0</v>
      </c>
      <c r="L136" s="6" t="n">
        <f aca="false">K136+Monthly!L136</f>
        <v>0</v>
      </c>
      <c r="M136" s="6" t="n">
        <f aca="false">L136+Monthly!M136</f>
        <v>0</v>
      </c>
      <c r="N136" s="8" t="n">
        <f aca="false">Monthly!N136</f>
        <v>-0</v>
      </c>
      <c r="O136" s="8" t="n">
        <f aca="false">N136+Monthly!O136</f>
        <v>-0</v>
      </c>
      <c r="P136" s="8" t="n">
        <f aca="false">O136+Monthly!P136</f>
        <v>0</v>
      </c>
      <c r="Q136" s="8" t="n">
        <f aca="false">P136+Monthly!Q136</f>
        <v>0</v>
      </c>
      <c r="R136" s="8" t="n">
        <f aca="false">Q136+Monthly!R136</f>
        <v>0</v>
      </c>
      <c r="S136" s="8" t="n">
        <f aca="false">R136+Monthly!S136</f>
        <v>0</v>
      </c>
      <c r="T136" s="8" t="n">
        <f aca="false">S136+Monthly!T136</f>
        <v>0</v>
      </c>
      <c r="U136" s="8" t="n">
        <f aca="false">T136+Monthly!U136</f>
        <v>35330.1756169353</v>
      </c>
      <c r="V136" s="8" t="n">
        <f aca="false">U136+Monthly!V136</f>
        <v>85090.603892453</v>
      </c>
      <c r="W136" s="8" t="n">
        <f aca="false">V136+Monthly!W136</f>
        <v>81853.252547444</v>
      </c>
      <c r="X136" s="8" t="n">
        <f aca="false">W136+Monthly!X136</f>
        <v>83985.4403109167</v>
      </c>
      <c r="Y136" s="8" t="n">
        <f aca="false">X136+Monthly!Y136</f>
        <v>82954.6174623681</v>
      </c>
      <c r="Z136" s="9" t="n">
        <f aca="false">Monthly!Z136</f>
        <v>-264.309150842584</v>
      </c>
      <c r="AA136" s="9" t="n">
        <f aca="false">Z136+Monthly!AA136</f>
        <v>-264.309150842584</v>
      </c>
      <c r="AB136" s="9" t="n">
        <f aca="false">AA136+Monthly!AB136</f>
        <v>-2784.54436265971</v>
      </c>
      <c r="AC136" s="9" t="n">
        <f aca="false">AB136+Monthly!AC136</f>
        <v>531.075664011904</v>
      </c>
      <c r="AD136" s="9" t="n">
        <f aca="false">AC136+Monthly!AD136</f>
        <v>9372.36615781096</v>
      </c>
      <c r="AE136" s="9" t="n">
        <f aca="false">AD136+Monthly!AE136</f>
        <v>24463.319119101</v>
      </c>
      <c r="AF136" s="9" t="n">
        <f aca="false">AE136+Monthly!AF136</f>
        <v>25726.9655240155</v>
      </c>
      <c r="AG136" s="9" t="n">
        <f aca="false">AF136+Monthly!AG136</f>
        <v>30776.1181865803</v>
      </c>
      <c r="AH136" s="9" t="n">
        <f aca="false">AG136+Monthly!AH136</f>
        <v>37650.6754045626</v>
      </c>
      <c r="AI136" s="9" t="n">
        <f aca="false">AH136+Monthly!AI136</f>
        <v>33576.9176604072</v>
      </c>
      <c r="AJ136" s="9" t="n">
        <f aca="false">AI136+Monthly!AJ136</f>
        <v>37828.4642082661</v>
      </c>
      <c r="AK136" s="9" t="n">
        <f aca="false">AJ136+Monthly!AK136</f>
        <v>26172.8536349485</v>
      </c>
    </row>
    <row r="137" customFormat="false" ht="13.8" hidden="false" customHeight="false" outlineLevel="0" collapsed="false">
      <c r="A137" s="11" t="s">
        <v>163</v>
      </c>
      <c r="B137" s="6" t="n">
        <f aca="false">Monthly!B137</f>
        <v>-0</v>
      </c>
      <c r="C137" s="6" t="n">
        <f aca="false">B137+Monthly!C137</f>
        <v>-0</v>
      </c>
      <c r="D137" s="6" t="n">
        <f aca="false">C137+Monthly!D137</f>
        <v>-0</v>
      </c>
      <c r="E137" s="6" t="n">
        <f aca="false">D137+Monthly!E137</f>
        <v>0</v>
      </c>
      <c r="F137" s="6" t="n">
        <f aca="false">E137+Monthly!F137</f>
        <v>0</v>
      </c>
      <c r="G137" s="6" t="n">
        <f aca="false">F137+Monthly!G137</f>
        <v>0</v>
      </c>
      <c r="H137" s="6" t="n">
        <f aca="false">G137+Monthly!H137</f>
        <v>0</v>
      </c>
      <c r="I137" s="6" t="n">
        <f aca="false">H137+Monthly!I137</f>
        <v>0</v>
      </c>
      <c r="J137" s="6" t="n">
        <f aca="false">I137+Monthly!J137</f>
        <v>0</v>
      </c>
      <c r="K137" s="6" t="n">
        <f aca="false">J137+Monthly!K137</f>
        <v>0</v>
      </c>
      <c r="L137" s="6" t="n">
        <f aca="false">K137+Monthly!L137</f>
        <v>0</v>
      </c>
      <c r="M137" s="6" t="n">
        <f aca="false">L137+Monthly!M137</f>
        <v>0</v>
      </c>
      <c r="N137" s="8" t="n">
        <f aca="false">Monthly!N137</f>
        <v>-0</v>
      </c>
      <c r="O137" s="8" t="n">
        <f aca="false">N137+Monthly!O137</f>
        <v>-0</v>
      </c>
      <c r="P137" s="8" t="n">
        <f aca="false">O137+Monthly!P137</f>
        <v>0</v>
      </c>
      <c r="Q137" s="8" t="n">
        <f aca="false">P137+Monthly!Q137</f>
        <v>0</v>
      </c>
      <c r="R137" s="8" t="n">
        <f aca="false">Q137+Monthly!R137</f>
        <v>0</v>
      </c>
      <c r="S137" s="8" t="n">
        <f aca="false">R137+Monthly!S137</f>
        <v>0</v>
      </c>
      <c r="T137" s="8" t="n">
        <f aca="false">S137+Monthly!T137</f>
        <v>0</v>
      </c>
      <c r="U137" s="8" t="n">
        <f aca="false">T137+Monthly!U137</f>
        <v>0</v>
      </c>
      <c r="V137" s="8" t="n">
        <f aca="false">U137+Monthly!V137</f>
        <v>0</v>
      </c>
      <c r="W137" s="8" t="n">
        <f aca="false">V137+Monthly!W137</f>
        <v>0</v>
      </c>
      <c r="X137" s="8" t="n">
        <f aca="false">W137+Monthly!X137</f>
        <v>0</v>
      </c>
      <c r="Y137" s="8" t="n">
        <f aca="false">X137+Monthly!Y137</f>
        <v>0</v>
      </c>
      <c r="Z137" s="9" t="n">
        <f aca="false">Monthly!Z137</f>
        <v>-0</v>
      </c>
      <c r="AA137" s="9" t="n">
        <f aca="false">Z137+Monthly!AA137</f>
        <v>-0</v>
      </c>
      <c r="AB137" s="9" t="n">
        <f aca="false">AA137+Monthly!AB137</f>
        <v>-0</v>
      </c>
      <c r="AC137" s="9" t="n">
        <f aca="false">AB137+Monthly!AC137</f>
        <v>0</v>
      </c>
      <c r="AD137" s="9" t="n">
        <f aca="false">AC137+Monthly!AD137</f>
        <v>0</v>
      </c>
      <c r="AE137" s="9" t="n">
        <f aca="false">AD137+Monthly!AE137</f>
        <v>0</v>
      </c>
      <c r="AF137" s="9" t="n">
        <f aca="false">AE137+Monthly!AF137</f>
        <v>0</v>
      </c>
      <c r="AG137" s="9" t="n">
        <f aca="false">AF137+Monthly!AG137</f>
        <v>0</v>
      </c>
      <c r="AH137" s="9" t="n">
        <f aca="false">AG137+Monthly!AH137</f>
        <v>0</v>
      </c>
      <c r="AI137" s="9" t="n">
        <f aca="false">AH137+Monthly!AI137</f>
        <v>0</v>
      </c>
      <c r="AJ137" s="9" t="n">
        <f aca="false">AI137+Monthly!AJ137</f>
        <v>0</v>
      </c>
      <c r="AK137" s="9" t="n">
        <f aca="false">AJ137+Monthly!AK137</f>
        <v>0</v>
      </c>
    </row>
    <row r="138" customFormat="false" ht="13.8" hidden="false" customHeight="false" outlineLevel="0" collapsed="false">
      <c r="A138" s="11" t="s">
        <v>164</v>
      </c>
      <c r="B138" s="6" t="n">
        <f aca="false">Monthly!B138</f>
        <v>-4242.78</v>
      </c>
      <c r="C138" s="6" t="n">
        <f aca="false">B138+Monthly!C138</f>
        <v>-128195.05</v>
      </c>
      <c r="D138" s="6" t="n">
        <f aca="false">C138+Monthly!D138</f>
        <v>-333857.01</v>
      </c>
      <c r="E138" s="6" t="n">
        <f aca="false">D138+Monthly!E138</f>
        <v>-328301.27</v>
      </c>
      <c r="F138" s="6" t="n">
        <f aca="false">E138+Monthly!F138</f>
        <v>-229181.86</v>
      </c>
      <c r="G138" s="6" t="n">
        <f aca="false">F138+Monthly!G138</f>
        <v>-210993.55</v>
      </c>
      <c r="H138" s="6" t="n">
        <f aca="false">G138+Monthly!H138</f>
        <v>-214611.28</v>
      </c>
      <c r="I138" s="6" t="n">
        <f aca="false">H138+Monthly!I138</f>
        <v>-199002.32</v>
      </c>
      <c r="J138" s="6" t="n">
        <f aca="false">I138+Monthly!J138</f>
        <v>-176463.21</v>
      </c>
      <c r="K138" s="6" t="n">
        <f aca="false">J138+Monthly!K138</f>
        <v>-91596.96</v>
      </c>
      <c r="L138" s="6" t="n">
        <f aca="false">K138+Monthly!L138</f>
        <v>70830.63</v>
      </c>
      <c r="M138" s="6" t="n">
        <f aca="false">L138+Monthly!M138</f>
        <v>399163.68</v>
      </c>
      <c r="N138" s="8" t="n">
        <f aca="false">Monthly!N138</f>
        <v>-164189.06</v>
      </c>
      <c r="O138" s="8" t="n">
        <f aca="false">N138+Monthly!O138</f>
        <v>-182991.59</v>
      </c>
      <c r="P138" s="8" t="n">
        <f aca="false">O138+Monthly!P138</f>
        <v>288129.51</v>
      </c>
      <c r="Q138" s="8" t="n">
        <f aca="false">P138+Monthly!Q138</f>
        <v>-57870.3000000001</v>
      </c>
      <c r="R138" s="8" t="n">
        <f aca="false">Q138+Monthly!R138</f>
        <v>796963.25</v>
      </c>
      <c r="S138" s="8" t="n">
        <f aca="false">R138+Monthly!S138</f>
        <v>983130.4</v>
      </c>
      <c r="T138" s="8" t="n">
        <f aca="false">S138+Monthly!T138</f>
        <v>1252689.02</v>
      </c>
      <c r="U138" s="8" t="n">
        <f aca="false">T138+Monthly!U138</f>
        <v>1517151.85</v>
      </c>
      <c r="V138" s="8" t="n">
        <f aca="false">U138+Monthly!V138</f>
        <v>1722275.02</v>
      </c>
      <c r="W138" s="8" t="n">
        <f aca="false">V138+Monthly!W138</f>
        <v>1645406.3</v>
      </c>
      <c r="X138" s="8" t="n">
        <f aca="false">W138+Monthly!X138</f>
        <v>1778021.55</v>
      </c>
      <c r="Y138" s="8" t="n">
        <f aca="false">X138+Monthly!Y138</f>
        <v>1602723.71</v>
      </c>
      <c r="Z138" s="9" t="n">
        <f aca="false">Monthly!Z138</f>
        <v>-86756.24</v>
      </c>
      <c r="AA138" s="9" t="n">
        <f aca="false">Z138+Monthly!AA138</f>
        <v>-325592.39</v>
      </c>
      <c r="AB138" s="9" t="n">
        <f aca="false">AA138+Monthly!AB138</f>
        <v>-400201.98</v>
      </c>
      <c r="AC138" s="9" t="n">
        <f aca="false">AB138+Monthly!AC138</f>
        <v>-168150.41</v>
      </c>
      <c r="AD138" s="9" t="n">
        <f aca="false">AC138+Monthly!AD138</f>
        <v>40600.87</v>
      </c>
      <c r="AE138" s="9" t="n">
        <f aca="false">AD138+Monthly!AE138</f>
        <v>935963.08</v>
      </c>
      <c r="AF138" s="9" t="n">
        <f aca="false">AE138+Monthly!AF138</f>
        <v>1076041.73</v>
      </c>
      <c r="AG138" s="9" t="n">
        <f aca="false">AF138+Monthly!AG138</f>
        <v>1394404.51</v>
      </c>
      <c r="AH138" s="9" t="n">
        <f aca="false">AG138+Monthly!AH138</f>
        <v>1648546.7</v>
      </c>
      <c r="AI138" s="9" t="n">
        <f aca="false">AH138+Monthly!AI138</f>
        <v>1417469.83</v>
      </c>
      <c r="AJ138" s="9" t="n">
        <f aca="false">AI138+Monthly!AJ138</f>
        <v>1620655.75</v>
      </c>
      <c r="AK138" s="9" t="n">
        <f aca="false">AJ138+Monthly!AK138</f>
        <v>1229543.68</v>
      </c>
    </row>
    <row r="139" customFormat="false" ht="13.8" hidden="false" customHeight="false" outlineLevel="0" collapsed="false">
      <c r="B139" s="6" t="n">
        <f aca="false">Monthly!B139</f>
        <v>0</v>
      </c>
      <c r="C139" s="6" t="n">
        <f aca="false">B139+Monthly!C139</f>
        <v>0</v>
      </c>
      <c r="D139" s="6" t="n">
        <f aca="false">C139+Monthly!D139</f>
        <v>0</v>
      </c>
      <c r="E139" s="6" t="n">
        <f aca="false">D139+Monthly!E139</f>
        <v>0</v>
      </c>
      <c r="F139" s="6" t="n">
        <f aca="false">E139+Monthly!F139</f>
        <v>0</v>
      </c>
      <c r="G139" s="6" t="n">
        <f aca="false">F139+Monthly!G139</f>
        <v>0</v>
      </c>
      <c r="H139" s="6" t="n">
        <f aca="false">G139+Monthly!H139</f>
        <v>0</v>
      </c>
      <c r="I139" s="6" t="n">
        <f aca="false">H139+Monthly!I139</f>
        <v>0</v>
      </c>
      <c r="J139" s="6" t="n">
        <f aca="false">I139+Monthly!J139</f>
        <v>0</v>
      </c>
      <c r="K139" s="6" t="n">
        <f aca="false">J139+Monthly!K139</f>
        <v>0</v>
      </c>
      <c r="L139" s="6" t="n">
        <f aca="false">K139+Monthly!L139</f>
        <v>0</v>
      </c>
      <c r="M139" s="6" t="n">
        <f aca="false">L139+Monthly!M139</f>
        <v>0</v>
      </c>
      <c r="N139" s="8" t="n">
        <f aca="false">Monthly!N139</f>
        <v>0</v>
      </c>
      <c r="O139" s="8" t="n">
        <f aca="false">N139+Monthly!O139</f>
        <v>0</v>
      </c>
      <c r="P139" s="8" t="n">
        <f aca="false">O139+Monthly!P139</f>
        <v>0</v>
      </c>
      <c r="Q139" s="8" t="n">
        <f aca="false">P139+Monthly!Q139</f>
        <v>0</v>
      </c>
      <c r="R139" s="8" t="n">
        <f aca="false">Q139+Monthly!R139</f>
        <v>0</v>
      </c>
      <c r="S139" s="8" t="n">
        <f aca="false">R139+Monthly!S139</f>
        <v>0</v>
      </c>
      <c r="T139" s="8" t="n">
        <f aca="false">S139+Monthly!T139</f>
        <v>0</v>
      </c>
      <c r="U139" s="8" t="n">
        <f aca="false">T139+Monthly!U139</f>
        <v>0</v>
      </c>
      <c r="V139" s="8" t="n">
        <f aca="false">U139+Monthly!V139</f>
        <v>0</v>
      </c>
      <c r="W139" s="8" t="n">
        <f aca="false">V139+Monthly!W139</f>
        <v>0</v>
      </c>
      <c r="X139" s="8" t="n">
        <f aca="false">W139+Monthly!X139</f>
        <v>0</v>
      </c>
      <c r="Y139" s="8" t="n">
        <f aca="false">X139+Monthly!Y139</f>
        <v>0</v>
      </c>
      <c r="Z139" s="9" t="n">
        <f aca="false">Monthly!Z139</f>
        <v>0</v>
      </c>
      <c r="AA139" s="9" t="n">
        <f aca="false">Z139+Monthly!AA139</f>
        <v>0</v>
      </c>
      <c r="AB139" s="9" t="n">
        <f aca="false">AA139+Monthly!AB139</f>
        <v>0</v>
      </c>
      <c r="AC139" s="9" t="n">
        <f aca="false">AB139+Monthly!AC139</f>
        <v>0</v>
      </c>
      <c r="AD139" s="9" t="n">
        <f aca="false">AC139+Monthly!AD139</f>
        <v>0</v>
      </c>
      <c r="AE139" s="9" t="n">
        <f aca="false">AD139+Monthly!AE139</f>
        <v>0</v>
      </c>
      <c r="AF139" s="9" t="n">
        <f aca="false">AE139+Monthly!AF139</f>
        <v>0</v>
      </c>
      <c r="AG139" s="9" t="n">
        <f aca="false">AF139+Monthly!AG139</f>
        <v>0</v>
      </c>
      <c r="AH139" s="9" t="n">
        <f aca="false">AG139+Monthly!AH139</f>
        <v>0</v>
      </c>
      <c r="AI139" s="9" t="n">
        <f aca="false">AH139+Monthly!AI139</f>
        <v>0</v>
      </c>
      <c r="AJ139" s="9" t="n">
        <f aca="false">AI139+Monthly!AJ139</f>
        <v>0</v>
      </c>
      <c r="AK139" s="9" t="n">
        <f aca="false">AJ139+Monthly!AK139</f>
        <v>0</v>
      </c>
    </row>
    <row r="140" customFormat="false" ht="13.8" hidden="false" customHeight="false" outlineLevel="0" collapsed="false">
      <c r="A140" s="11" t="s">
        <v>165</v>
      </c>
      <c r="B140" s="6" t="n">
        <f aca="false">Monthly!B140</f>
        <v>208468.02</v>
      </c>
      <c r="C140" s="6" t="n">
        <f aca="false">B140+Monthly!C140</f>
        <v>418856.763557202</v>
      </c>
      <c r="D140" s="6" t="n">
        <f aca="false">C140+Monthly!D140</f>
        <v>437981.533040564</v>
      </c>
      <c r="E140" s="6" t="n">
        <f aca="false">D140+Monthly!E140</f>
        <v>518961.056900618</v>
      </c>
      <c r="F140" s="6" t="n">
        <f aca="false">E140+Monthly!F140</f>
        <v>666828.819073295</v>
      </c>
      <c r="G140" s="6" t="n">
        <f aca="false">F140+Monthly!G140</f>
        <v>848380.683761301</v>
      </c>
      <c r="H140" s="6" t="n">
        <f aca="false">G140+Monthly!H140</f>
        <v>1025588.35843288</v>
      </c>
      <c r="I140" s="6" t="n">
        <f aca="false">H140+Monthly!I140</f>
        <v>1099711.64283673</v>
      </c>
      <c r="J140" s="6" t="n">
        <f aca="false">I140+Monthly!J140</f>
        <v>1280035.87878645</v>
      </c>
      <c r="K140" s="6" t="n">
        <f aca="false">J140+Monthly!K140</f>
        <v>1613004.54676102</v>
      </c>
      <c r="L140" s="6" t="n">
        <f aca="false">K140+Monthly!L140</f>
        <v>2014486.50676102</v>
      </c>
      <c r="M140" s="6" t="n">
        <f aca="false">L140+Monthly!M140</f>
        <v>2417088.16174662</v>
      </c>
      <c r="N140" s="8" t="n">
        <f aca="false">Monthly!N140</f>
        <v>401892.720854303</v>
      </c>
      <c r="O140" s="8" t="n">
        <f aca="false">N140+Monthly!O140</f>
        <v>662697.098379966</v>
      </c>
      <c r="P140" s="8" t="n">
        <f aca="false">O140+Monthly!P140</f>
        <v>812337.672944827</v>
      </c>
      <c r="Q140" s="8" t="n">
        <f aca="false">P140+Monthly!Q140</f>
        <v>1126134.3635686</v>
      </c>
      <c r="R140" s="8" t="n">
        <f aca="false">Q140+Monthly!R140</f>
        <v>1500620.06558547</v>
      </c>
      <c r="S140" s="8" t="n">
        <f aca="false">R140+Monthly!S140</f>
        <v>2015640.32348922</v>
      </c>
      <c r="T140" s="8" t="n">
        <f aca="false">S140+Monthly!T140</f>
        <v>2498911.13189238</v>
      </c>
      <c r="U140" s="8" t="n">
        <f aca="false">T140+Monthly!U140</f>
        <v>2663584.64621776</v>
      </c>
      <c r="V140" s="8" t="n">
        <f aca="false">U140+Monthly!V140</f>
        <v>2757119.05634699</v>
      </c>
      <c r="W140" s="8" t="n">
        <f aca="false">V140+Monthly!W140</f>
        <v>3379108.9981179</v>
      </c>
      <c r="X140" s="8" t="n">
        <f aca="false">W140+Monthly!X140</f>
        <v>4056708.18083994</v>
      </c>
      <c r="Y140" s="8" t="n">
        <f aca="false">X140+Monthly!Y140</f>
        <v>4878033.87979962</v>
      </c>
      <c r="Z140" s="9" t="n">
        <f aca="false">Monthly!Z140</f>
        <v>746639.063261052</v>
      </c>
      <c r="AA140" s="9" t="n">
        <f aca="false">Z140+Monthly!AA140</f>
        <v>1187294.50215421</v>
      </c>
      <c r="AB140" s="9" t="n">
        <f aca="false">AA140+Monthly!AB140</f>
        <v>1374045.08063415</v>
      </c>
      <c r="AC140" s="9" t="n">
        <f aca="false">AB140+Monthly!AC140</f>
        <v>1644880.82334943</v>
      </c>
      <c r="AD140" s="9" t="n">
        <f aca="false">AC140+Monthly!AD140</f>
        <v>2158258.89968026</v>
      </c>
      <c r="AE140" s="9" t="n">
        <f aca="false">AD140+Monthly!AE140</f>
        <v>2761379.67541165</v>
      </c>
      <c r="AF140" s="9" t="n">
        <f aca="false">AE140+Monthly!AF140</f>
        <v>3236520.42351045</v>
      </c>
      <c r="AG140" s="9" t="n">
        <f aca="false">AF140+Monthly!AG140</f>
        <v>3514201.60067822</v>
      </c>
      <c r="AH140" s="9" t="n">
        <f aca="false">AG140+Monthly!AH140</f>
        <v>3610935.95675623</v>
      </c>
      <c r="AI140" s="9" t="n">
        <f aca="false">AH140+Monthly!AI140</f>
        <v>4452030.85787548</v>
      </c>
      <c r="AJ140" s="9" t="n">
        <f aca="false">AI140+Monthly!AJ140</f>
        <v>5404487.95886935</v>
      </c>
      <c r="AK140" s="9" t="n">
        <f aca="false">AJ140+Monthly!AK140</f>
        <v>6350493.98305503</v>
      </c>
    </row>
    <row r="141" customFormat="false" ht="13.8" hidden="false" customHeight="false" outlineLevel="0" collapsed="false">
      <c r="A141" s="11" t="s">
        <v>166</v>
      </c>
      <c r="B141" s="6" t="n">
        <f aca="false">Monthly!B141</f>
        <v>0</v>
      </c>
      <c r="C141" s="6" t="n">
        <f aca="false">B141+Monthly!C141</f>
        <v>0</v>
      </c>
      <c r="D141" s="6" t="n">
        <f aca="false">C141+Monthly!D141</f>
        <v>0</v>
      </c>
      <c r="E141" s="6" t="n">
        <f aca="false">D141+Monthly!E141</f>
        <v>0</v>
      </c>
      <c r="F141" s="6" t="n">
        <f aca="false">E141+Monthly!F141</f>
        <v>0</v>
      </c>
      <c r="G141" s="6" t="n">
        <f aca="false">F141+Monthly!G141</f>
        <v>0</v>
      </c>
      <c r="H141" s="6" t="n">
        <f aca="false">G141+Monthly!H141</f>
        <v>0</v>
      </c>
      <c r="I141" s="6" t="n">
        <f aca="false">H141+Monthly!I141</f>
        <v>0</v>
      </c>
      <c r="J141" s="6" t="n">
        <f aca="false">I141+Monthly!J141</f>
        <v>0</v>
      </c>
      <c r="K141" s="6" t="n">
        <f aca="false">J141+Monthly!K141</f>
        <v>0</v>
      </c>
      <c r="L141" s="6" t="n">
        <f aca="false">K141+Monthly!L141</f>
        <v>0</v>
      </c>
      <c r="M141" s="6" t="n">
        <f aca="false">L141+Monthly!M141</f>
        <v>0</v>
      </c>
      <c r="N141" s="8" t="n">
        <f aca="false">Monthly!N141</f>
        <v>0</v>
      </c>
      <c r="O141" s="8" t="n">
        <f aca="false">N141+Monthly!O141</f>
        <v>0</v>
      </c>
      <c r="P141" s="8" t="n">
        <f aca="false">O141+Monthly!P141</f>
        <v>0</v>
      </c>
      <c r="Q141" s="8" t="n">
        <f aca="false">P141+Monthly!Q141</f>
        <v>0</v>
      </c>
      <c r="R141" s="8" t="n">
        <f aca="false">Q141+Monthly!R141</f>
        <v>0</v>
      </c>
      <c r="S141" s="8" t="n">
        <f aca="false">R141+Monthly!S141</f>
        <v>0</v>
      </c>
      <c r="T141" s="8" t="n">
        <f aca="false">S141+Monthly!T141</f>
        <v>0</v>
      </c>
      <c r="U141" s="8" t="n">
        <f aca="false">T141+Monthly!U141</f>
        <v>0</v>
      </c>
      <c r="V141" s="8" t="n">
        <f aca="false">U141+Monthly!V141</f>
        <v>0</v>
      </c>
      <c r="W141" s="8" t="n">
        <f aca="false">V141+Monthly!W141</f>
        <v>0</v>
      </c>
      <c r="X141" s="8" t="n">
        <f aca="false">W141+Monthly!X141</f>
        <v>0</v>
      </c>
      <c r="Y141" s="8" t="n">
        <f aca="false">X141+Monthly!Y141</f>
        <v>0</v>
      </c>
      <c r="Z141" s="9" t="n">
        <f aca="false">Monthly!Z141</f>
        <v>0</v>
      </c>
      <c r="AA141" s="9" t="n">
        <f aca="false">Z141+Monthly!AA141</f>
        <v>0</v>
      </c>
      <c r="AB141" s="9" t="n">
        <f aca="false">AA141+Monthly!AB141</f>
        <v>0</v>
      </c>
      <c r="AC141" s="9" t="n">
        <f aca="false">AB141+Monthly!AC141</f>
        <v>0</v>
      </c>
      <c r="AD141" s="9" t="n">
        <f aca="false">AC141+Monthly!AD141</f>
        <v>0</v>
      </c>
      <c r="AE141" s="9" t="n">
        <f aca="false">AD141+Monthly!AE141</f>
        <v>0</v>
      </c>
      <c r="AF141" s="9" t="n">
        <f aca="false">AE141+Monthly!AF141</f>
        <v>0</v>
      </c>
      <c r="AG141" s="9" t="n">
        <f aca="false">AF141+Monthly!AG141</f>
        <v>0</v>
      </c>
      <c r="AH141" s="9" t="n">
        <f aca="false">AG141+Monthly!AH141</f>
        <v>0</v>
      </c>
      <c r="AI141" s="9" t="n">
        <f aca="false">AH141+Monthly!AI141</f>
        <v>0</v>
      </c>
      <c r="AJ141" s="9" t="n">
        <f aca="false">AI141+Monthly!AJ141</f>
        <v>0</v>
      </c>
      <c r="AK141" s="9" t="n">
        <f aca="false">AJ141+Monthly!AK141</f>
        <v>0</v>
      </c>
    </row>
    <row r="142" customFormat="false" ht="13.8" hidden="false" customHeight="false" outlineLevel="0" collapsed="false">
      <c r="A142" s="11" t="s">
        <v>167</v>
      </c>
      <c r="B142" s="6" t="n">
        <f aca="false">Monthly!B142</f>
        <v>0</v>
      </c>
      <c r="C142" s="6" t="n">
        <f aca="false">B142+Monthly!C142</f>
        <v>3233.91644279797</v>
      </c>
      <c r="D142" s="6" t="n">
        <f aca="false">C142+Monthly!D142</f>
        <v>197731.806959436</v>
      </c>
      <c r="E142" s="6" t="n">
        <f aca="false">D142+Monthly!E142</f>
        <v>330374.943099382</v>
      </c>
      <c r="F142" s="6" t="n">
        <f aca="false">E142+Monthly!F142</f>
        <v>383090.490926706</v>
      </c>
      <c r="G142" s="6" t="n">
        <f aca="false">F142+Monthly!G142</f>
        <v>415161.286238699</v>
      </c>
      <c r="H142" s="6" t="n">
        <f aca="false">G142+Monthly!H142</f>
        <v>452832.321567121</v>
      </c>
      <c r="I142" s="6" t="n">
        <f aca="false">H142+Monthly!I142</f>
        <v>593587.74716327</v>
      </c>
      <c r="J142" s="6" t="n">
        <f aca="false">I142+Monthly!J142</f>
        <v>628142.221213547</v>
      </c>
      <c r="K142" s="6" t="n">
        <f aca="false">J142+Monthly!K142</f>
        <v>629969.18323898</v>
      </c>
      <c r="L142" s="6" t="n">
        <f aca="false">K142+Monthly!L142</f>
        <v>629969.18323898</v>
      </c>
      <c r="M142" s="6" t="n">
        <f aca="false">L142+Monthly!M142</f>
        <v>634810.208253384</v>
      </c>
      <c r="N142" s="8" t="n">
        <f aca="false">Monthly!N142</f>
        <v>3813.38914569656</v>
      </c>
      <c r="O142" s="8" t="n">
        <f aca="false">N142+Monthly!O142</f>
        <v>148715.121620034</v>
      </c>
      <c r="P142" s="8" t="n">
        <f aca="false">O142+Monthly!P142</f>
        <v>410486.907055173</v>
      </c>
      <c r="Q142" s="8" t="n">
        <f aca="false">P142+Monthly!Q142</f>
        <v>508102.5764314</v>
      </c>
      <c r="R142" s="8" t="n">
        <f aca="false">Q142+Monthly!R142</f>
        <v>545029.234414533</v>
      </c>
      <c r="S142" s="8" t="n">
        <f aca="false">R142+Monthly!S142</f>
        <v>690028.126510778</v>
      </c>
      <c r="T142" s="8" t="n">
        <f aca="false">S142+Monthly!T142</f>
        <v>1037654.35810762</v>
      </c>
      <c r="U142" s="8" t="n">
        <f aca="false">T142+Monthly!U142</f>
        <v>1599615.2357338</v>
      </c>
      <c r="V142" s="8" t="n">
        <f aca="false">U142+Monthly!V142</f>
        <v>2141303.17790023</v>
      </c>
      <c r="W142" s="8" t="n">
        <f aca="false">V142+Monthly!W142</f>
        <v>2195492.19694891</v>
      </c>
      <c r="X142" s="8" t="n">
        <f aca="false">W142+Monthly!X142</f>
        <v>2212451.95792389</v>
      </c>
      <c r="Y142" s="8" t="n">
        <f aca="false">X142+Monthly!Y142</f>
        <v>2218252.54823641</v>
      </c>
      <c r="Z142" s="9" t="n">
        <f aca="false">Monthly!Z142</f>
        <v>82845.2603695727</v>
      </c>
      <c r="AA142" s="9" t="n">
        <f aca="false">Z142+Monthly!AA142</f>
        <v>474208.951476414</v>
      </c>
      <c r="AB142" s="9" t="n">
        <f aca="false">AA142+Monthly!AB142</f>
        <v>1091372.75254373</v>
      </c>
      <c r="AC142" s="9" t="n">
        <f aca="false">AB142+Monthly!AC142</f>
        <v>1640668.00957361</v>
      </c>
      <c r="AD142" s="9" t="n">
        <f aca="false">AC142+Monthly!AD142</f>
        <v>1924070.36758195</v>
      </c>
      <c r="AE142" s="9" t="n">
        <f aca="false">AD142+Monthly!AE142</f>
        <v>2138945.38982527</v>
      </c>
      <c r="AF142" s="9" t="n">
        <f aca="false">AE142+Monthly!AF142</f>
        <v>2433382.96580324</v>
      </c>
      <c r="AG142" s="9" t="n">
        <f aca="false">AF142+Monthly!AG142</f>
        <v>2919075.00690897</v>
      </c>
      <c r="AH142" s="9" t="n">
        <f aca="false">AG142+Monthly!AH142</f>
        <v>3767952.56245156</v>
      </c>
      <c r="AI142" s="9" t="n">
        <f aca="false">AH142+Monthly!AI142</f>
        <v>3884670.3638063</v>
      </c>
      <c r="AJ142" s="9" t="n">
        <f aca="false">AI142+Monthly!AJ142</f>
        <v>3926337.2981204</v>
      </c>
      <c r="AK142" s="9" t="n">
        <f aca="false">AJ142+Monthly!AK142</f>
        <v>4000545.39932378</v>
      </c>
    </row>
    <row r="143" customFormat="false" ht="13.8" hidden="false" customHeight="false" outlineLevel="0" collapsed="false">
      <c r="A143" s="11" t="s">
        <v>168</v>
      </c>
      <c r="B143" s="6" t="n">
        <f aca="false">Monthly!B143</f>
        <v>0</v>
      </c>
      <c r="C143" s="6" t="n">
        <f aca="false">B143+Monthly!C143</f>
        <v>0</v>
      </c>
      <c r="D143" s="6" t="n">
        <f aca="false">C143+Monthly!D143</f>
        <v>0</v>
      </c>
      <c r="E143" s="6" t="n">
        <f aca="false">D143+Monthly!E143</f>
        <v>0</v>
      </c>
      <c r="F143" s="6" t="n">
        <f aca="false">E143+Monthly!F143</f>
        <v>0</v>
      </c>
      <c r="G143" s="6" t="n">
        <f aca="false">F143+Monthly!G143</f>
        <v>0</v>
      </c>
      <c r="H143" s="6" t="n">
        <f aca="false">G143+Monthly!H143</f>
        <v>0</v>
      </c>
      <c r="I143" s="6" t="n">
        <f aca="false">H143+Monthly!I143</f>
        <v>0</v>
      </c>
      <c r="J143" s="6" t="n">
        <f aca="false">I143+Monthly!J143</f>
        <v>0</v>
      </c>
      <c r="K143" s="6" t="n">
        <f aca="false">J143+Monthly!K143</f>
        <v>0</v>
      </c>
      <c r="L143" s="6" t="n">
        <f aca="false">K143+Monthly!L143</f>
        <v>0</v>
      </c>
      <c r="M143" s="6" t="n">
        <f aca="false">L143+Monthly!M143</f>
        <v>0</v>
      </c>
      <c r="N143" s="8" t="n">
        <f aca="false">Monthly!N143</f>
        <v>0</v>
      </c>
      <c r="O143" s="8" t="n">
        <f aca="false">N143+Monthly!O143</f>
        <v>0</v>
      </c>
      <c r="P143" s="8" t="n">
        <f aca="false">O143+Monthly!P143</f>
        <v>0</v>
      </c>
      <c r="Q143" s="8" t="n">
        <f aca="false">P143+Monthly!Q143</f>
        <v>0</v>
      </c>
      <c r="R143" s="8" t="n">
        <f aca="false">Q143+Monthly!R143</f>
        <v>0</v>
      </c>
      <c r="S143" s="8" t="n">
        <f aca="false">R143+Monthly!S143</f>
        <v>0</v>
      </c>
      <c r="T143" s="8" t="n">
        <f aca="false">S143+Monthly!T143</f>
        <v>0</v>
      </c>
      <c r="U143" s="8" t="n">
        <f aca="false">T143+Monthly!U143</f>
        <v>112040.428048439</v>
      </c>
      <c r="V143" s="8" t="n">
        <f aca="false">U143+Monthly!V143</f>
        <v>315492.915752784</v>
      </c>
      <c r="W143" s="8" t="n">
        <f aca="false">V143+Monthly!W143</f>
        <v>345222.484933186</v>
      </c>
      <c r="X143" s="8" t="n">
        <f aca="false">W143+Monthly!X143</f>
        <v>356572.081236167</v>
      </c>
      <c r="Y143" s="8" t="n">
        <f aca="false">X143+Monthly!Y143</f>
        <v>361464.691963968</v>
      </c>
      <c r="Z143" s="9" t="n">
        <f aca="false">Monthly!Z143</f>
        <v>2534.80636937568</v>
      </c>
      <c r="AA143" s="9" t="n">
        <f aca="false">Z143+Monthly!AA143</f>
        <v>2534.80636937568</v>
      </c>
      <c r="AB143" s="9" t="n">
        <f aca="false">AA143+Monthly!AB143</f>
        <v>30639.5568221185</v>
      </c>
      <c r="AC143" s="9" t="n">
        <f aca="false">AB143+Monthly!AC143</f>
        <v>42527.6870769661</v>
      </c>
      <c r="AD143" s="9" t="n">
        <f aca="false">AC143+Monthly!AD143</f>
        <v>77766.3827377925</v>
      </c>
      <c r="AE143" s="9" t="n">
        <f aca="false">AD143+Monthly!AE143</f>
        <v>91789.7147630781</v>
      </c>
      <c r="AF143" s="9" t="n">
        <f aca="false">AE143+Monthly!AF143</f>
        <v>98795.2606863152</v>
      </c>
      <c r="AG143" s="9" t="n">
        <f aca="false">AF143+Monthly!AG143</f>
        <v>111097.272412812</v>
      </c>
      <c r="AH143" s="9" t="n">
        <f aca="false">AG143+Monthly!AH143</f>
        <v>137387.260792214</v>
      </c>
      <c r="AI143" s="9" t="n">
        <f aca="false">AH143+Monthly!AI143</f>
        <v>154575.998318227</v>
      </c>
      <c r="AJ143" s="9" t="n">
        <f aca="false">AI143+Monthly!AJ143</f>
        <v>175822.023010254</v>
      </c>
      <c r="AK143" s="9" t="n">
        <f aca="false">AJ143+Monthly!AK143</f>
        <v>207159.527621189</v>
      </c>
    </row>
    <row r="144" customFormat="false" ht="13.8" hidden="false" customHeight="false" outlineLevel="0" collapsed="false">
      <c r="A144" s="11" t="s">
        <v>169</v>
      </c>
      <c r="B144" s="6" t="n">
        <f aca="false">Monthly!B144</f>
        <v>0</v>
      </c>
      <c r="C144" s="6" t="n">
        <f aca="false">B144+Monthly!C144</f>
        <v>0</v>
      </c>
      <c r="D144" s="6" t="n">
        <f aca="false">C144+Monthly!D144</f>
        <v>0</v>
      </c>
      <c r="E144" s="6" t="n">
        <f aca="false">D144+Monthly!E144</f>
        <v>0</v>
      </c>
      <c r="F144" s="6" t="n">
        <f aca="false">E144+Monthly!F144</f>
        <v>0</v>
      </c>
      <c r="G144" s="6" t="n">
        <f aca="false">F144+Monthly!G144</f>
        <v>0</v>
      </c>
      <c r="H144" s="6" t="n">
        <f aca="false">G144+Monthly!H144</f>
        <v>0</v>
      </c>
      <c r="I144" s="6" t="n">
        <f aca="false">H144+Monthly!I144</f>
        <v>0</v>
      </c>
      <c r="J144" s="6" t="n">
        <f aca="false">I144+Monthly!J144</f>
        <v>0</v>
      </c>
      <c r="K144" s="6" t="n">
        <f aca="false">J144+Monthly!K144</f>
        <v>0</v>
      </c>
      <c r="L144" s="6" t="n">
        <f aca="false">K144+Monthly!L144</f>
        <v>0</v>
      </c>
      <c r="M144" s="6" t="n">
        <f aca="false">L144+Monthly!M144</f>
        <v>0</v>
      </c>
      <c r="N144" s="8" t="n">
        <f aca="false">Monthly!N144</f>
        <v>0</v>
      </c>
      <c r="O144" s="8" t="n">
        <f aca="false">N144+Monthly!O144</f>
        <v>0</v>
      </c>
      <c r="P144" s="8" t="n">
        <f aca="false">O144+Monthly!P144</f>
        <v>0</v>
      </c>
      <c r="Q144" s="8" t="n">
        <f aca="false">P144+Monthly!Q144</f>
        <v>0</v>
      </c>
      <c r="R144" s="8" t="n">
        <f aca="false">Q144+Monthly!R144</f>
        <v>0</v>
      </c>
      <c r="S144" s="8" t="n">
        <f aca="false">R144+Monthly!S144</f>
        <v>0</v>
      </c>
      <c r="T144" s="8" t="n">
        <f aca="false">S144+Monthly!T144</f>
        <v>0</v>
      </c>
      <c r="U144" s="8" t="n">
        <f aca="false">T144+Monthly!U144</f>
        <v>0</v>
      </c>
      <c r="V144" s="8" t="n">
        <f aca="false">U144+Monthly!V144</f>
        <v>0</v>
      </c>
      <c r="W144" s="8" t="n">
        <f aca="false">V144+Monthly!W144</f>
        <v>0</v>
      </c>
      <c r="X144" s="8" t="n">
        <f aca="false">W144+Monthly!X144</f>
        <v>0</v>
      </c>
      <c r="Y144" s="8" t="n">
        <f aca="false">X144+Monthly!Y144</f>
        <v>0</v>
      </c>
      <c r="Z144" s="9" t="n">
        <f aca="false">Monthly!Z144</f>
        <v>0</v>
      </c>
      <c r="AA144" s="9" t="n">
        <f aca="false">Z144+Monthly!AA144</f>
        <v>0</v>
      </c>
      <c r="AB144" s="9" t="n">
        <f aca="false">AA144+Monthly!AB144</f>
        <v>0</v>
      </c>
      <c r="AC144" s="9" t="n">
        <f aca="false">AB144+Monthly!AC144</f>
        <v>0</v>
      </c>
      <c r="AD144" s="9" t="n">
        <f aca="false">AC144+Monthly!AD144</f>
        <v>0</v>
      </c>
      <c r="AE144" s="9" t="n">
        <f aca="false">AD144+Monthly!AE144</f>
        <v>0</v>
      </c>
      <c r="AF144" s="9" t="n">
        <f aca="false">AE144+Monthly!AF144</f>
        <v>0</v>
      </c>
      <c r="AG144" s="9" t="n">
        <f aca="false">AF144+Monthly!AG144</f>
        <v>0</v>
      </c>
      <c r="AH144" s="9" t="n">
        <f aca="false">AG144+Monthly!AH144</f>
        <v>0</v>
      </c>
      <c r="AI144" s="9" t="n">
        <f aca="false">AH144+Monthly!AI144</f>
        <v>0</v>
      </c>
      <c r="AJ144" s="9" t="n">
        <f aca="false">AI144+Monthly!AJ144</f>
        <v>0</v>
      </c>
      <c r="AK144" s="9" t="n">
        <f aca="false">AJ144+Monthly!AK144</f>
        <v>0</v>
      </c>
    </row>
    <row r="145" customFormat="false" ht="13.8" hidden="false" customHeight="false" outlineLevel="0" collapsed="false">
      <c r="A145" s="11" t="s">
        <v>170</v>
      </c>
      <c r="B145" s="6" t="n">
        <f aca="false">Monthly!B145</f>
        <v>208468.02</v>
      </c>
      <c r="C145" s="6" t="n">
        <f aca="false">B145+Monthly!C145</f>
        <v>422090.68</v>
      </c>
      <c r="D145" s="6" t="n">
        <f aca="false">C145+Monthly!D145</f>
        <v>635713.34</v>
      </c>
      <c r="E145" s="6" t="n">
        <f aca="false">D145+Monthly!E145</f>
        <v>849336</v>
      </c>
      <c r="F145" s="6" t="n">
        <f aca="false">E145+Monthly!F145</f>
        <v>1049919.31</v>
      </c>
      <c r="G145" s="6" t="n">
        <f aca="false">F145+Monthly!G145</f>
        <v>1263541.97</v>
      </c>
      <c r="H145" s="6" t="n">
        <f aca="false">G145+Monthly!H145</f>
        <v>1478420.68</v>
      </c>
      <c r="I145" s="6" t="n">
        <f aca="false">H145+Monthly!I145</f>
        <v>1693299.39</v>
      </c>
      <c r="J145" s="6" t="n">
        <f aca="false">I145+Monthly!J145</f>
        <v>1908178.1</v>
      </c>
      <c r="K145" s="6" t="n">
        <f aca="false">J145+Monthly!K145</f>
        <v>2242973.73</v>
      </c>
      <c r="L145" s="6" t="n">
        <f aca="false">K145+Monthly!L145</f>
        <v>2644455.69</v>
      </c>
      <c r="M145" s="6" t="n">
        <f aca="false">L145+Monthly!M145</f>
        <v>3051898.37</v>
      </c>
      <c r="N145" s="8" t="n">
        <f aca="false">Monthly!N145</f>
        <v>405706.11</v>
      </c>
      <c r="O145" s="8" t="n">
        <f aca="false">N145+Monthly!O145</f>
        <v>811412.22</v>
      </c>
      <c r="P145" s="8" t="n">
        <f aca="false">O145+Monthly!P145</f>
        <v>1222824.58</v>
      </c>
      <c r="Q145" s="8" t="n">
        <f aca="false">P145+Monthly!Q145</f>
        <v>1634236.94</v>
      </c>
      <c r="R145" s="8" t="n">
        <f aca="false">Q145+Monthly!R145</f>
        <v>2045649.3</v>
      </c>
      <c r="S145" s="8" t="n">
        <f aca="false">R145+Monthly!S145</f>
        <v>2705668.45</v>
      </c>
      <c r="T145" s="8" t="n">
        <f aca="false">S145+Monthly!T145</f>
        <v>3536565.49</v>
      </c>
      <c r="U145" s="8" t="n">
        <f aca="false">T145+Monthly!U145</f>
        <v>4375240.31</v>
      </c>
      <c r="V145" s="8" t="n">
        <f aca="false">U145+Monthly!V145</f>
        <v>5213915.15</v>
      </c>
      <c r="W145" s="8" t="n">
        <f aca="false">V145+Monthly!W145</f>
        <v>5919823.68</v>
      </c>
      <c r="X145" s="8" t="n">
        <f aca="false">W145+Monthly!X145</f>
        <v>6625732.22</v>
      </c>
      <c r="Y145" s="8" t="n">
        <f aca="false">X145+Monthly!Y145</f>
        <v>7457751.12</v>
      </c>
      <c r="Z145" s="9" t="n">
        <f aca="false">Monthly!Z145</f>
        <v>832019.13</v>
      </c>
      <c r="AA145" s="9" t="n">
        <f aca="false">Z145+Monthly!AA145</f>
        <v>1664038.26</v>
      </c>
      <c r="AB145" s="9" t="n">
        <f aca="false">AA145+Monthly!AB145</f>
        <v>2496057.39</v>
      </c>
      <c r="AC145" s="9" t="n">
        <f aca="false">AB145+Monthly!AC145</f>
        <v>3328076.52</v>
      </c>
      <c r="AD145" s="9" t="n">
        <f aca="false">AC145+Monthly!AD145</f>
        <v>4160095.65</v>
      </c>
      <c r="AE145" s="9" t="n">
        <f aca="false">AD145+Monthly!AE145</f>
        <v>4992114.78</v>
      </c>
      <c r="AF145" s="9" t="n">
        <f aca="false">AE145+Monthly!AF145</f>
        <v>5768698.65</v>
      </c>
      <c r="AG145" s="9" t="n">
        <f aca="false">AF145+Monthly!AG145</f>
        <v>6544373.88</v>
      </c>
      <c r="AH145" s="9" t="n">
        <f aca="false">AG145+Monthly!AH145</f>
        <v>7516275.78</v>
      </c>
      <c r="AI145" s="9" t="n">
        <f aca="false">AH145+Monthly!AI145</f>
        <v>8491277.22</v>
      </c>
      <c r="AJ145" s="9" t="n">
        <f aca="false">AI145+Monthly!AJ145</f>
        <v>9506647.28</v>
      </c>
      <c r="AK145" s="9" t="n">
        <f aca="false">AJ145+Monthly!AK145</f>
        <v>10558198.91</v>
      </c>
    </row>
    <row r="146" customFormat="false" ht="13.8" hidden="false" customHeight="false" outlineLevel="0" collapsed="false">
      <c r="B146" s="6" t="n">
        <f aca="false">Monthly!B146</f>
        <v>0</v>
      </c>
      <c r="C146" s="6" t="n">
        <f aca="false">B146+Monthly!C146</f>
        <v>0</v>
      </c>
      <c r="D146" s="6" t="n">
        <f aca="false">C146+Monthly!D146</f>
        <v>0</v>
      </c>
      <c r="E146" s="6" t="n">
        <f aca="false">D146+Monthly!E146</f>
        <v>0</v>
      </c>
      <c r="F146" s="6" t="n">
        <f aca="false">E146+Monthly!F146</f>
        <v>0</v>
      </c>
      <c r="G146" s="6" t="n">
        <f aca="false">F146+Monthly!G146</f>
        <v>0</v>
      </c>
      <c r="H146" s="6" t="n">
        <f aca="false">G146+Monthly!H146</f>
        <v>0</v>
      </c>
      <c r="I146" s="6" t="n">
        <f aca="false">H146+Monthly!I146</f>
        <v>0</v>
      </c>
      <c r="J146" s="6" t="n">
        <f aca="false">I146+Monthly!J146</f>
        <v>0</v>
      </c>
      <c r="K146" s="6" t="n">
        <f aca="false">J146+Monthly!K146</f>
        <v>0</v>
      </c>
      <c r="L146" s="6" t="n">
        <f aca="false">K146+Monthly!L146</f>
        <v>0</v>
      </c>
      <c r="M146" s="6" t="n">
        <f aca="false">L146+Monthly!M146</f>
        <v>0</v>
      </c>
      <c r="N146" s="8" t="n">
        <f aca="false">Monthly!N146</f>
        <v>0</v>
      </c>
      <c r="O146" s="8" t="n">
        <f aca="false">N146+Monthly!O146</f>
        <v>0</v>
      </c>
      <c r="P146" s="8" t="n">
        <f aca="false">O146+Monthly!P146</f>
        <v>0</v>
      </c>
      <c r="Q146" s="8" t="n">
        <f aca="false">P146+Monthly!Q146</f>
        <v>0</v>
      </c>
      <c r="R146" s="8" t="n">
        <f aca="false">Q146+Monthly!R146</f>
        <v>0</v>
      </c>
      <c r="S146" s="8" t="n">
        <f aca="false">R146+Monthly!S146</f>
        <v>0</v>
      </c>
      <c r="T146" s="8" t="n">
        <f aca="false">S146+Monthly!T146</f>
        <v>0</v>
      </c>
      <c r="U146" s="8" t="n">
        <f aca="false">T146+Monthly!U146</f>
        <v>0</v>
      </c>
      <c r="V146" s="8" t="n">
        <f aca="false">U146+Monthly!V146</f>
        <v>0</v>
      </c>
      <c r="W146" s="8" t="n">
        <f aca="false">V146+Monthly!W146</f>
        <v>0</v>
      </c>
      <c r="X146" s="8" t="n">
        <f aca="false">W146+Monthly!X146</f>
        <v>0</v>
      </c>
      <c r="Y146" s="8" t="n">
        <f aca="false">X146+Monthly!Y146</f>
        <v>0</v>
      </c>
      <c r="Z146" s="9" t="n">
        <f aca="false">Monthly!Z146</f>
        <v>0</v>
      </c>
      <c r="AA146" s="9" t="n">
        <f aca="false">Z146+Monthly!AA146</f>
        <v>0</v>
      </c>
      <c r="AB146" s="9" t="n">
        <f aca="false">AA146+Monthly!AB146</f>
        <v>0</v>
      </c>
      <c r="AC146" s="9" t="n">
        <f aca="false">AB146+Monthly!AC146</f>
        <v>0</v>
      </c>
      <c r="AD146" s="9" t="n">
        <f aca="false">AC146+Monthly!AD146</f>
        <v>0</v>
      </c>
      <c r="AE146" s="9" t="n">
        <f aca="false">AD146+Monthly!AE146</f>
        <v>0</v>
      </c>
      <c r="AF146" s="9" t="n">
        <f aca="false">AE146+Monthly!AF146</f>
        <v>0</v>
      </c>
      <c r="AG146" s="9" t="n">
        <f aca="false">AF146+Monthly!AG146</f>
        <v>0</v>
      </c>
      <c r="AH146" s="9" t="n">
        <f aca="false">AG146+Monthly!AH146</f>
        <v>0</v>
      </c>
      <c r="AI146" s="9" t="n">
        <f aca="false">AH146+Monthly!AI146</f>
        <v>0</v>
      </c>
      <c r="AJ146" s="9" t="n">
        <f aca="false">AI146+Monthly!AJ146</f>
        <v>0</v>
      </c>
      <c r="AK146" s="9" t="n">
        <f aca="false">AJ146+Monthly!AK146</f>
        <v>0</v>
      </c>
    </row>
    <row r="147" customFormat="false" ht="13.8" hidden="false" customHeight="false" outlineLevel="0" collapsed="false">
      <c r="A147" s="11" t="s">
        <v>171</v>
      </c>
      <c r="B147" s="6" t="n">
        <f aca="false">Monthly!B147</f>
        <v>1934072.85</v>
      </c>
      <c r="C147" s="6" t="n">
        <f aca="false">B147+Monthly!C147</f>
        <v>2325567.12206042</v>
      </c>
      <c r="D147" s="6" t="n">
        <f aca="false">C147+Monthly!D147</f>
        <v>2302727.84979118</v>
      </c>
      <c r="E147" s="6" t="n">
        <f aca="false">D147+Monthly!E147</f>
        <v>2150791.00281286</v>
      </c>
      <c r="F147" s="6" t="n">
        <f aca="false">E147+Monthly!F147</f>
        <v>3232160.22292483</v>
      </c>
      <c r="G147" s="6" t="n">
        <f aca="false">F147+Monthly!G147</f>
        <v>4416686.12179592</v>
      </c>
      <c r="H147" s="6" t="n">
        <f aca="false">G147+Monthly!H147</f>
        <v>4823406.93130171</v>
      </c>
      <c r="I147" s="6" t="n">
        <f aca="false">H147+Monthly!I147</f>
        <v>4629919.85933796</v>
      </c>
      <c r="J147" s="6" t="n">
        <f aca="false">I147+Monthly!J147</f>
        <v>4182889.74608436</v>
      </c>
      <c r="K147" s="6" t="n">
        <f aca="false">J147+Monthly!K147</f>
        <v>5926613.94688919</v>
      </c>
      <c r="L147" s="6" t="n">
        <f aca="false">K147+Monthly!L147</f>
        <v>8066998.98688919</v>
      </c>
      <c r="M147" s="6" t="n">
        <f aca="false">L147+Monthly!M147</f>
        <v>9770269.29031585</v>
      </c>
      <c r="N147" s="8" t="n">
        <f aca="false">Monthly!N147</f>
        <v>1541381.57219139</v>
      </c>
      <c r="O147" s="8" t="n">
        <f aca="false">N147+Monthly!O147</f>
        <v>1490770.57838778</v>
      </c>
      <c r="P147" s="8" t="n">
        <f aca="false">O147+Monthly!P147</f>
        <v>1424125.54069568</v>
      </c>
      <c r="Q147" s="8" t="n">
        <f aca="false">P147+Monthly!Q147</f>
        <v>2216105.39829838</v>
      </c>
      <c r="R147" s="8" t="n">
        <f aca="false">Q147+Monthly!R147</f>
        <v>3031221.75666267</v>
      </c>
      <c r="S147" s="8" t="n">
        <f aca="false">R147+Monthly!S147</f>
        <v>3156684.81947451</v>
      </c>
      <c r="T147" s="8" t="n">
        <f aca="false">S147+Monthly!T147</f>
        <v>2338635.91224506</v>
      </c>
      <c r="U147" s="8" t="n">
        <f aca="false">T147+Monthly!U147</f>
        <v>1881695.23906146</v>
      </c>
      <c r="V147" s="8" t="n">
        <f aca="false">U147+Monthly!V147</f>
        <v>1580945.37005914</v>
      </c>
      <c r="W147" s="8" t="n">
        <f aca="false">V147+Monthly!W147</f>
        <v>1569884.40353412</v>
      </c>
      <c r="X147" s="8" t="n">
        <f aca="false">W147+Monthly!X147</f>
        <v>2712596.34037026</v>
      </c>
      <c r="Y147" s="8" t="n">
        <f aca="false">X147+Monthly!Y147</f>
        <v>4563183.95533407</v>
      </c>
      <c r="Z147" s="9" t="n">
        <f aca="false">Monthly!Z147</f>
        <v>2222051.14864451</v>
      </c>
      <c r="AA147" s="9" t="n">
        <f aca="false">Z147+Monthly!AA147</f>
        <v>2085833.41774355</v>
      </c>
      <c r="AB147" s="9" t="n">
        <f aca="false">AA147+Monthly!AB147</f>
        <v>1528900.55009188</v>
      </c>
      <c r="AC147" s="9" t="n">
        <f aca="false">AB147+Monthly!AC147</f>
        <v>1031319.60585056</v>
      </c>
      <c r="AD147" s="9" t="n">
        <f aca="false">AC147+Monthly!AD147</f>
        <v>1531493.95506897</v>
      </c>
      <c r="AE147" s="9" t="n">
        <f aca="false">AD147+Monthly!AE147</f>
        <v>1270714.5866302</v>
      </c>
      <c r="AF147" s="9" t="n">
        <f aca="false">AE147+Monthly!AF147</f>
        <v>1091297.33604253</v>
      </c>
      <c r="AG147" s="9" t="n">
        <f aca="false">AF147+Monthly!AG147</f>
        <v>338525.420530681</v>
      </c>
      <c r="AH147" s="9" t="n">
        <f aca="false">AG147+Monthly!AH147</f>
        <v>-149471.391116891</v>
      </c>
      <c r="AI147" s="9" t="n">
        <f aca="false">AH147+Monthly!AI147</f>
        <v>1200136.96784052</v>
      </c>
      <c r="AJ147" s="9" t="n">
        <f aca="false">AI147+Monthly!AJ147</f>
        <v>4092465.42086849</v>
      </c>
      <c r="AK147" s="9" t="n">
        <f aca="false">AJ147+Monthly!AK147</f>
        <v>6227773.14943374</v>
      </c>
    </row>
    <row r="148" customFormat="false" ht="13.8" hidden="false" customHeight="false" outlineLevel="0" collapsed="false">
      <c r="A148" s="11" t="s">
        <v>172</v>
      </c>
      <c r="B148" s="6" t="n">
        <f aca="false">Monthly!B148</f>
        <v>0</v>
      </c>
      <c r="C148" s="6" t="n">
        <f aca="false">B148+Monthly!C148</f>
        <v>0</v>
      </c>
      <c r="D148" s="6" t="n">
        <f aca="false">C148+Monthly!D148</f>
        <v>0</v>
      </c>
      <c r="E148" s="6" t="n">
        <f aca="false">D148+Monthly!E148</f>
        <v>0</v>
      </c>
      <c r="F148" s="6" t="n">
        <f aca="false">E148+Monthly!F148</f>
        <v>0</v>
      </c>
      <c r="G148" s="6" t="n">
        <f aca="false">F148+Monthly!G148</f>
        <v>0</v>
      </c>
      <c r="H148" s="6" t="n">
        <f aca="false">G148+Monthly!H148</f>
        <v>0</v>
      </c>
      <c r="I148" s="6" t="n">
        <f aca="false">H148+Monthly!I148</f>
        <v>0</v>
      </c>
      <c r="J148" s="6" t="n">
        <f aca="false">I148+Monthly!J148</f>
        <v>0</v>
      </c>
      <c r="K148" s="6" t="n">
        <f aca="false">J148+Monthly!K148</f>
        <v>0</v>
      </c>
      <c r="L148" s="6" t="n">
        <f aca="false">K148+Monthly!L148</f>
        <v>0</v>
      </c>
      <c r="M148" s="6" t="n">
        <f aca="false">L148+Monthly!M148</f>
        <v>0</v>
      </c>
      <c r="N148" s="8" t="n">
        <f aca="false">Monthly!N148</f>
        <v>0</v>
      </c>
      <c r="O148" s="8" t="n">
        <f aca="false">N148+Monthly!O148</f>
        <v>0</v>
      </c>
      <c r="P148" s="8" t="n">
        <f aca="false">O148+Monthly!P148</f>
        <v>0</v>
      </c>
      <c r="Q148" s="8" t="n">
        <f aca="false">P148+Monthly!Q148</f>
        <v>0</v>
      </c>
      <c r="R148" s="8" t="n">
        <f aca="false">Q148+Monthly!R148</f>
        <v>0</v>
      </c>
      <c r="S148" s="8" t="n">
        <f aca="false">R148+Monthly!S148</f>
        <v>0</v>
      </c>
      <c r="T148" s="8" t="n">
        <f aca="false">S148+Monthly!T148</f>
        <v>0</v>
      </c>
      <c r="U148" s="8" t="n">
        <f aca="false">T148+Monthly!U148</f>
        <v>0</v>
      </c>
      <c r="V148" s="8" t="n">
        <f aca="false">U148+Monthly!V148</f>
        <v>0</v>
      </c>
      <c r="W148" s="8" t="n">
        <f aca="false">V148+Monthly!W148</f>
        <v>0</v>
      </c>
      <c r="X148" s="8" t="n">
        <f aca="false">W148+Monthly!X148</f>
        <v>0</v>
      </c>
      <c r="Y148" s="8" t="n">
        <f aca="false">X148+Monthly!Y148</f>
        <v>0</v>
      </c>
      <c r="Z148" s="9" t="n">
        <f aca="false">Monthly!Z148</f>
        <v>0</v>
      </c>
      <c r="AA148" s="9" t="n">
        <f aca="false">Z148+Monthly!AA148</f>
        <v>0</v>
      </c>
      <c r="AB148" s="9" t="n">
        <f aca="false">AA148+Monthly!AB148</f>
        <v>0</v>
      </c>
      <c r="AC148" s="9" t="n">
        <f aca="false">AB148+Monthly!AC148</f>
        <v>0</v>
      </c>
      <c r="AD148" s="9" t="n">
        <f aca="false">AC148+Monthly!AD148</f>
        <v>0</v>
      </c>
      <c r="AE148" s="9" t="n">
        <f aca="false">AD148+Monthly!AE148</f>
        <v>0</v>
      </c>
      <c r="AF148" s="9" t="n">
        <f aca="false">AE148+Monthly!AF148</f>
        <v>0</v>
      </c>
      <c r="AG148" s="9" t="n">
        <f aca="false">AF148+Monthly!AG148</f>
        <v>0</v>
      </c>
      <c r="AH148" s="9" t="n">
        <f aca="false">AG148+Monthly!AH148</f>
        <v>0</v>
      </c>
      <c r="AI148" s="9" t="n">
        <f aca="false">AH148+Monthly!AI148</f>
        <v>0</v>
      </c>
      <c r="AJ148" s="9" t="n">
        <f aca="false">AI148+Monthly!AJ148</f>
        <v>0</v>
      </c>
      <c r="AK148" s="9" t="n">
        <f aca="false">AJ148+Monthly!AK148</f>
        <v>0</v>
      </c>
    </row>
    <row r="149" customFormat="false" ht="13.8" hidden="false" customHeight="false" outlineLevel="0" collapsed="false">
      <c r="A149" s="11" t="s">
        <v>173</v>
      </c>
      <c r="B149" s="6" t="n">
        <f aca="false">Monthly!B149</f>
        <v>0</v>
      </c>
      <c r="C149" s="6" t="n">
        <f aca="false">B149+Monthly!C149</f>
        <v>14566.8379395834</v>
      </c>
      <c r="D149" s="6" t="n">
        <f aca="false">C149+Monthly!D149</f>
        <v>629802.000208823</v>
      </c>
      <c r="E149" s="6" t="n">
        <f aca="false">D149+Monthly!E149</f>
        <v>578430.337187136</v>
      </c>
      <c r="F149" s="6" t="n">
        <f aca="false">E149+Monthly!F149</f>
        <v>842472.367075165</v>
      </c>
      <c r="G149" s="6" t="n">
        <f aca="false">F149+Monthly!G149</f>
        <v>796273.898204079</v>
      </c>
      <c r="H149" s="6" t="n">
        <f aca="false">G149+Monthly!H149</f>
        <v>712632.668698288</v>
      </c>
      <c r="I149" s="6" t="n">
        <f aca="false">H149+Monthly!I149</f>
        <v>560049.800662045</v>
      </c>
      <c r="J149" s="6" t="n">
        <f aca="false">I149+Monthly!J149</f>
        <v>506543.943915642</v>
      </c>
      <c r="K149" s="6" t="n">
        <f aca="false">J149+Monthly!K149</f>
        <v>511890.963110813</v>
      </c>
      <c r="L149" s="6" t="n">
        <f aca="false">K149+Monthly!L149</f>
        <v>511890.963110813</v>
      </c>
      <c r="M149" s="6" t="n">
        <f aca="false">L149+Monthly!M149</f>
        <v>500703.02968415</v>
      </c>
      <c r="N149" s="8" t="n">
        <f aca="false">Monthly!N149</f>
        <v>12879.7178086078</v>
      </c>
      <c r="O149" s="8" t="n">
        <f aca="false">N149+Monthly!O149</f>
        <v>-25408.7983877809</v>
      </c>
      <c r="P149" s="8" t="n">
        <f aca="false">O149+Monthly!P149</f>
        <v>-331609.930695678</v>
      </c>
      <c r="Q149" s="8" t="n">
        <f aca="false">P149+Monthly!Q149</f>
        <v>-87431.5082983834</v>
      </c>
      <c r="R149" s="8" t="n">
        <f aca="false">Q149+Monthly!R149</f>
        <v>-171901.116662673</v>
      </c>
      <c r="S149" s="8" t="n">
        <f aca="false">R149+Monthly!S149</f>
        <v>-276486.049474507</v>
      </c>
      <c r="T149" s="8" t="n">
        <f aca="false">S149+Monthly!T149</f>
        <v>-678338.022245063</v>
      </c>
      <c r="U149" s="8" t="n">
        <f aca="false">T149+Monthly!U149</f>
        <v>-1436489.45413493</v>
      </c>
      <c r="V149" s="8" t="n">
        <f aca="false">U149+Monthly!V149</f>
        <v>-2329271.2880796</v>
      </c>
      <c r="W149" s="8" t="n">
        <f aca="false">V149+Monthly!W149</f>
        <v>-2432939.50150191</v>
      </c>
      <c r="X149" s="8" t="n">
        <f aca="false">W149+Monthly!X149</f>
        <v>-2613938.5378902</v>
      </c>
      <c r="Y149" s="8" t="n">
        <f aca="false">X149+Monthly!Y149</f>
        <v>-2819339.70656849</v>
      </c>
      <c r="Z149" s="9" t="n">
        <f aca="false">Monthly!Z149</f>
        <v>-146541.147040362</v>
      </c>
      <c r="AA149" s="9" t="n">
        <f aca="false">Z149+Monthly!AA149</f>
        <v>-369833.126139406</v>
      </c>
      <c r="AB149" s="9" t="n">
        <f aca="false">AA149+Monthly!AB149</f>
        <v>-831471.202891412</v>
      </c>
      <c r="AC149" s="9" t="n">
        <f aca="false">AB149+Monthly!AC149</f>
        <v>-1305617.37160535</v>
      </c>
      <c r="AD149" s="9" t="n">
        <f aca="false">AC149+Monthly!AD149</f>
        <v>-1179853.46204859</v>
      </c>
      <c r="AE149" s="9" t="n">
        <f aca="false">AD149+Monthly!AE149</f>
        <v>-1846825.61448029</v>
      </c>
      <c r="AF149" s="9" t="n">
        <f aca="false">AE149+Monthly!AF149</f>
        <v>-2338386.74721115</v>
      </c>
      <c r="AG149" s="9" t="n">
        <f aca="false">AF149+Monthly!AG149</f>
        <v>-3547580.97454609</v>
      </c>
      <c r="AH149" s="9" t="n">
        <f aca="false">AG149+Monthly!AH149</f>
        <v>-4475687.00175157</v>
      </c>
      <c r="AI149" s="9" t="n">
        <f aca="false">AH149+Monthly!AI149</f>
        <v>-4756055.78279419</v>
      </c>
      <c r="AJ149" s="9" t="n">
        <f aca="false">AI149+Monthly!AJ149</f>
        <v>-4936784.5116118</v>
      </c>
      <c r="AK149" s="9" t="n">
        <f aca="false">AJ149+Monthly!AK149</f>
        <v>-5049446.98159021</v>
      </c>
    </row>
    <row r="150" customFormat="false" ht="13.8" hidden="false" customHeight="false" outlineLevel="0" collapsed="false">
      <c r="A150" s="11" t="s">
        <v>174</v>
      </c>
      <c r="B150" s="6" t="n">
        <f aca="false">Monthly!B150</f>
        <v>0</v>
      </c>
      <c r="C150" s="6" t="n">
        <f aca="false">B150+Monthly!C150</f>
        <v>0</v>
      </c>
      <c r="D150" s="6" t="n">
        <f aca="false">C150+Monthly!D150</f>
        <v>0</v>
      </c>
      <c r="E150" s="6" t="n">
        <f aca="false">D150+Monthly!E150</f>
        <v>0</v>
      </c>
      <c r="F150" s="6" t="n">
        <f aca="false">E150+Monthly!F150</f>
        <v>0</v>
      </c>
      <c r="G150" s="6" t="n">
        <f aca="false">F150+Monthly!G150</f>
        <v>0</v>
      </c>
      <c r="H150" s="6" t="n">
        <f aca="false">G150+Monthly!H150</f>
        <v>0</v>
      </c>
      <c r="I150" s="6" t="n">
        <f aca="false">H150+Monthly!I150</f>
        <v>0</v>
      </c>
      <c r="J150" s="6" t="n">
        <f aca="false">I150+Monthly!J150</f>
        <v>0</v>
      </c>
      <c r="K150" s="6" t="n">
        <f aca="false">J150+Monthly!K150</f>
        <v>0</v>
      </c>
      <c r="L150" s="6" t="n">
        <f aca="false">K150+Monthly!L150</f>
        <v>0</v>
      </c>
      <c r="M150" s="6" t="n">
        <f aca="false">L150+Monthly!M150</f>
        <v>0</v>
      </c>
      <c r="N150" s="8" t="n">
        <f aca="false">Monthly!N150</f>
        <v>0</v>
      </c>
      <c r="O150" s="8" t="n">
        <f aca="false">N150+Monthly!O150</f>
        <v>0</v>
      </c>
      <c r="P150" s="8" t="n">
        <f aca="false">O150+Monthly!P150</f>
        <v>0</v>
      </c>
      <c r="Q150" s="8" t="n">
        <f aca="false">P150+Monthly!Q150</f>
        <v>0</v>
      </c>
      <c r="R150" s="8" t="n">
        <f aca="false">Q150+Monthly!R150</f>
        <v>0</v>
      </c>
      <c r="S150" s="8" t="n">
        <f aca="false">R150+Monthly!S150</f>
        <v>0</v>
      </c>
      <c r="T150" s="8" t="n">
        <f aca="false">S150+Monthly!T150</f>
        <v>0</v>
      </c>
      <c r="U150" s="8" t="n">
        <f aca="false">T150+Monthly!U150</f>
        <v>-79289.5849265392</v>
      </c>
      <c r="V150" s="8" t="n">
        <f aca="false">U150+Monthly!V150</f>
        <v>-261101.981979548</v>
      </c>
      <c r="W150" s="8" t="n">
        <f aca="false">V150+Monthly!W150</f>
        <v>-235152.442032207</v>
      </c>
      <c r="X150" s="8" t="n">
        <f aca="false">W150+Monthly!X150</f>
        <v>-207117.782480063</v>
      </c>
      <c r="Y150" s="8" t="n">
        <f aca="false">X150+Monthly!Y150</f>
        <v>-192715.39876558</v>
      </c>
      <c r="Z150" s="9" t="n">
        <f aca="false">Monthly!Z150</f>
        <v>8009.80839585596</v>
      </c>
      <c r="AA150" s="9" t="n">
        <f aca="false">Z150+Monthly!AA150</f>
        <v>8009.80839585596</v>
      </c>
      <c r="AB150" s="9" t="n">
        <f aca="false">AA150+Monthly!AB150</f>
        <v>-6935.54720046369</v>
      </c>
      <c r="AC150" s="9" t="n">
        <f aca="false">AB150+Monthly!AC150</f>
        <v>-9372.80424521608</v>
      </c>
      <c r="AD150" s="9" t="n">
        <f aca="false">AC150+Monthly!AD150</f>
        <v>42631.5669796206</v>
      </c>
      <c r="AE150" s="9" t="n">
        <f aca="false">AD150+Monthly!AE150</f>
        <v>37934.307850088</v>
      </c>
      <c r="AF150" s="9" t="n">
        <f aca="false">AE150+Monthly!AF150</f>
        <v>33671.7111686143</v>
      </c>
      <c r="AG150" s="9" t="n">
        <f aca="false">AF150+Monthly!AG150</f>
        <v>18892.2940154061</v>
      </c>
      <c r="AH150" s="9" t="n">
        <f aca="false">AG150+Monthly!AH150</f>
        <v>7843.89286845908</v>
      </c>
      <c r="AI150" s="9" t="n">
        <f aca="false">AH150+Monthly!AI150</f>
        <v>42982.7449536695</v>
      </c>
      <c r="AJ150" s="9" t="n">
        <f aca="false">AI150+Monthly!AJ150</f>
        <v>111763.400743314</v>
      </c>
      <c r="AK150" s="9" t="n">
        <f aca="false">AJ150+Monthly!AK150</f>
        <v>180887.112156469</v>
      </c>
    </row>
    <row r="151" customFormat="false" ht="13.8" hidden="false" customHeight="false" outlineLevel="0" collapsed="false">
      <c r="A151" s="11" t="s">
        <v>175</v>
      </c>
      <c r="B151" s="6" t="n">
        <f aca="false">Monthly!B151</f>
        <v>0</v>
      </c>
      <c r="C151" s="6" t="n">
        <f aca="false">B151+Monthly!C151</f>
        <v>0</v>
      </c>
      <c r="D151" s="6" t="n">
        <f aca="false">C151+Monthly!D151</f>
        <v>0</v>
      </c>
      <c r="E151" s="6" t="n">
        <f aca="false">D151+Monthly!E151</f>
        <v>0</v>
      </c>
      <c r="F151" s="6" t="n">
        <f aca="false">E151+Monthly!F151</f>
        <v>0</v>
      </c>
      <c r="G151" s="6" t="n">
        <f aca="false">F151+Monthly!G151</f>
        <v>0</v>
      </c>
      <c r="H151" s="6" t="n">
        <f aca="false">G151+Monthly!H151</f>
        <v>0</v>
      </c>
      <c r="I151" s="6" t="n">
        <f aca="false">H151+Monthly!I151</f>
        <v>0</v>
      </c>
      <c r="J151" s="6" t="n">
        <f aca="false">I151+Monthly!J151</f>
        <v>0</v>
      </c>
      <c r="K151" s="6" t="n">
        <f aca="false">J151+Monthly!K151</f>
        <v>0</v>
      </c>
      <c r="L151" s="6" t="n">
        <f aca="false">K151+Monthly!L151</f>
        <v>0</v>
      </c>
      <c r="M151" s="6" t="n">
        <f aca="false">L151+Monthly!M151</f>
        <v>0</v>
      </c>
      <c r="N151" s="8" t="n">
        <f aca="false">Monthly!N151</f>
        <v>0</v>
      </c>
      <c r="O151" s="8" t="n">
        <f aca="false">N151+Monthly!O151</f>
        <v>0</v>
      </c>
      <c r="P151" s="8" t="n">
        <f aca="false">O151+Monthly!P151</f>
        <v>0</v>
      </c>
      <c r="Q151" s="8" t="n">
        <f aca="false">P151+Monthly!Q151</f>
        <v>0</v>
      </c>
      <c r="R151" s="8" t="n">
        <f aca="false">Q151+Monthly!R151</f>
        <v>0</v>
      </c>
      <c r="S151" s="8" t="n">
        <f aca="false">R151+Monthly!S151</f>
        <v>0</v>
      </c>
      <c r="T151" s="8" t="n">
        <f aca="false">S151+Monthly!T151</f>
        <v>0</v>
      </c>
      <c r="U151" s="8" t="n">
        <f aca="false">T151+Monthly!U151</f>
        <v>0</v>
      </c>
      <c r="V151" s="8" t="n">
        <f aca="false">U151+Monthly!V151</f>
        <v>0</v>
      </c>
      <c r="W151" s="8" t="n">
        <f aca="false">V151+Monthly!W151</f>
        <v>0</v>
      </c>
      <c r="X151" s="8" t="n">
        <f aca="false">W151+Monthly!X151</f>
        <v>0</v>
      </c>
      <c r="Y151" s="8" t="n">
        <f aca="false">X151+Monthly!Y151</f>
        <v>0</v>
      </c>
      <c r="Z151" s="9" t="n">
        <f aca="false">Monthly!Z151</f>
        <v>0</v>
      </c>
      <c r="AA151" s="9" t="n">
        <f aca="false">Z151+Monthly!AA151</f>
        <v>0</v>
      </c>
      <c r="AB151" s="9" t="n">
        <f aca="false">AA151+Monthly!AB151</f>
        <v>0</v>
      </c>
      <c r="AC151" s="9" t="n">
        <f aca="false">AB151+Monthly!AC151</f>
        <v>0</v>
      </c>
      <c r="AD151" s="9" t="n">
        <f aca="false">AC151+Monthly!AD151</f>
        <v>0</v>
      </c>
      <c r="AE151" s="9" t="n">
        <f aca="false">AD151+Monthly!AE151</f>
        <v>0</v>
      </c>
      <c r="AF151" s="9" t="n">
        <f aca="false">AE151+Monthly!AF151</f>
        <v>0</v>
      </c>
      <c r="AG151" s="9" t="n">
        <f aca="false">AF151+Monthly!AG151</f>
        <v>0</v>
      </c>
      <c r="AH151" s="9" t="n">
        <f aca="false">AG151+Monthly!AH151</f>
        <v>0</v>
      </c>
      <c r="AI151" s="9" t="n">
        <f aca="false">AH151+Monthly!AI151</f>
        <v>0</v>
      </c>
      <c r="AJ151" s="9" t="n">
        <f aca="false">AI151+Monthly!AJ151</f>
        <v>0</v>
      </c>
      <c r="AK151" s="9" t="n">
        <f aca="false">AJ151+Monthly!AK151</f>
        <v>0</v>
      </c>
    </row>
    <row r="152" customFormat="false" ht="13.8" hidden="false" customHeight="false" outlineLevel="0" collapsed="false">
      <c r="A152" s="11" t="s">
        <v>176</v>
      </c>
      <c r="B152" s="6" t="n">
        <f aca="false">Monthly!B152</f>
        <v>716159.75</v>
      </c>
      <c r="C152" s="6" t="n">
        <f aca="false">B152+Monthly!C152</f>
        <v>793711.65</v>
      </c>
      <c r="D152" s="6" t="n">
        <f aca="false">C152+Monthly!D152</f>
        <v>802829.11</v>
      </c>
      <c r="E152" s="6" t="n">
        <f aca="false">D152+Monthly!E152</f>
        <v>802829.11</v>
      </c>
      <c r="F152" s="6" t="n">
        <f aca="false">E152+Monthly!F152</f>
        <v>803238.66</v>
      </c>
      <c r="G152" s="6" t="n">
        <f aca="false">F152+Monthly!G152</f>
        <v>803238.66</v>
      </c>
      <c r="H152" s="6" t="n">
        <f aca="false">G152+Monthly!H152</f>
        <v>804738.97</v>
      </c>
      <c r="I152" s="6" t="n">
        <f aca="false">H152+Monthly!I152</f>
        <v>804738.97</v>
      </c>
      <c r="J152" s="6" t="n">
        <f aca="false">I152+Monthly!J152</f>
        <v>805634.78</v>
      </c>
      <c r="K152" s="6" t="n">
        <f aca="false">J152+Monthly!K152</f>
        <v>1449486.4</v>
      </c>
      <c r="L152" s="6" t="n">
        <f aca="false">K152+Monthly!L152</f>
        <v>2485821.33</v>
      </c>
      <c r="M152" s="6" t="n">
        <f aca="false">L152+Monthly!M152</f>
        <v>2998690.34</v>
      </c>
      <c r="N152" s="8" t="n">
        <f aca="false">Monthly!N152</f>
        <v>531548.72</v>
      </c>
      <c r="O152" s="8" t="n">
        <f aca="false">N152+Monthly!O152</f>
        <v>564201.21</v>
      </c>
      <c r="P152" s="8" t="n">
        <f aca="false">O152+Monthly!P152</f>
        <v>576910.12</v>
      </c>
      <c r="Q152" s="8" t="n">
        <f aca="false">P152+Monthly!Q152</f>
        <v>589995.92</v>
      </c>
      <c r="R152" s="8" t="n">
        <f aca="false">Q152+Monthly!R152</f>
        <v>605129.68</v>
      </c>
      <c r="S152" s="8" t="n">
        <f aca="false">R152+Monthly!S152</f>
        <v>611758.32</v>
      </c>
      <c r="T152" s="8" t="n">
        <f aca="false">S152+Monthly!T152</f>
        <v>616672.97</v>
      </c>
      <c r="U152" s="8" t="n">
        <f aca="false">T152+Monthly!U152</f>
        <v>620278.87</v>
      </c>
      <c r="V152" s="8" t="n">
        <f aca="false">U152+Monthly!V152</f>
        <v>620278.87</v>
      </c>
      <c r="W152" s="8" t="n">
        <f aca="false">V152+Monthly!W152</f>
        <v>770438.48</v>
      </c>
      <c r="X152" s="8" t="n">
        <f aca="false">W152+Monthly!X152</f>
        <v>2004482.75</v>
      </c>
      <c r="Y152" s="8" t="n">
        <f aca="false">X152+Monthly!Y152</f>
        <v>2777504.73</v>
      </c>
      <c r="Z152" s="9" t="n">
        <f aca="false">Monthly!Z152</f>
        <v>493002.69</v>
      </c>
      <c r="AA152" s="9" t="n">
        <f aca="false">Z152+Monthly!AA152</f>
        <v>569170.12</v>
      </c>
      <c r="AB152" s="9" t="n">
        <f aca="false">AA152+Monthly!AB152</f>
        <v>582963.7</v>
      </c>
      <c r="AC152" s="9" t="n">
        <f aca="false">AB152+Monthly!AC152</f>
        <v>592067.4</v>
      </c>
      <c r="AD152" s="9" t="n">
        <f aca="false">AC152+Monthly!AD152</f>
        <v>592360.37</v>
      </c>
      <c r="AE152" s="9" t="n">
        <f aca="false">AD152+Monthly!AE152</f>
        <v>934926.13</v>
      </c>
      <c r="AF152" s="9" t="n">
        <f aca="false">AE152+Monthly!AF152</f>
        <v>938446.63</v>
      </c>
      <c r="AG152" s="9" t="n">
        <f aca="false">AF152+Monthly!AG152</f>
        <v>938721.99</v>
      </c>
      <c r="AH152" s="9" t="n">
        <f aca="false">AG152+Monthly!AH152</f>
        <v>939512.22</v>
      </c>
      <c r="AI152" s="9" t="n">
        <f aca="false">AH152+Monthly!AI152</f>
        <v>939512.22</v>
      </c>
      <c r="AJ152" s="9" t="n">
        <f aca="false">AI152+Monthly!AJ152</f>
        <v>939512.22</v>
      </c>
      <c r="AK152" s="9" t="n">
        <f aca="false">AJ152+Monthly!AK152</f>
        <v>946952.98</v>
      </c>
    </row>
    <row r="153" customFormat="false" ht="13.8" hidden="false" customHeight="false" outlineLevel="0" collapsed="false">
      <c r="A153" s="11" t="s">
        <v>177</v>
      </c>
      <c r="B153" s="6" t="n">
        <f aca="false">Monthly!B153</f>
        <v>2650232.6</v>
      </c>
      <c r="C153" s="6" t="n">
        <f aca="false">B153+Monthly!C153</f>
        <v>3133845.61</v>
      </c>
      <c r="D153" s="6" t="n">
        <f aca="false">C153+Monthly!D153</f>
        <v>3735358.96</v>
      </c>
      <c r="E153" s="6" t="n">
        <f aca="false">D153+Monthly!E153</f>
        <v>3532050.45</v>
      </c>
      <c r="F153" s="6" t="n">
        <f aca="false">E153+Monthly!F153</f>
        <v>4877871.25</v>
      </c>
      <c r="G153" s="6" t="n">
        <f aca="false">F153+Monthly!G153</f>
        <v>6016198.68</v>
      </c>
      <c r="H153" s="6" t="n">
        <f aca="false">G153+Monthly!H153</f>
        <v>6340778.57</v>
      </c>
      <c r="I153" s="6" t="n">
        <f aca="false">H153+Monthly!I153</f>
        <v>5994708.63</v>
      </c>
      <c r="J153" s="6" t="n">
        <f aca="false">I153+Monthly!J153</f>
        <v>5495068.47</v>
      </c>
      <c r="K153" s="6" t="n">
        <f aca="false">J153+Monthly!K153</f>
        <v>7887991.31</v>
      </c>
      <c r="L153" s="6" t="n">
        <f aca="false">K153+Monthly!L153</f>
        <v>11064711.28</v>
      </c>
      <c r="M153" s="6" t="n">
        <f aca="false">L153+Monthly!M153</f>
        <v>13269662.66</v>
      </c>
      <c r="N153" s="8" t="n">
        <f aca="false">Monthly!N153</f>
        <v>2085810.01</v>
      </c>
      <c r="O153" s="8" t="n">
        <f aca="false">N153+Monthly!O153</f>
        <v>2029562.99</v>
      </c>
      <c r="P153" s="8" t="n">
        <f aca="false">O153+Monthly!P153</f>
        <v>1669425.73</v>
      </c>
      <c r="Q153" s="8" t="n">
        <f aca="false">P153+Monthly!Q153</f>
        <v>2718669.81</v>
      </c>
      <c r="R153" s="8" t="n">
        <f aca="false">Q153+Monthly!R153</f>
        <v>3464450.32</v>
      </c>
      <c r="S153" s="8" t="n">
        <f aca="false">R153+Monthly!S153</f>
        <v>3491957.09</v>
      </c>
      <c r="T153" s="8" t="n">
        <f aca="false">S153+Monthly!T153</f>
        <v>2276970.86</v>
      </c>
      <c r="U153" s="8" t="n">
        <f aca="false">T153+Monthly!U153</f>
        <v>986195.070000001</v>
      </c>
      <c r="V153" s="8" t="n">
        <f aca="false">U153+Monthly!V153</f>
        <v>-389149.03</v>
      </c>
      <c r="W153" s="8" t="n">
        <f aca="false">V153+Monthly!W153</f>
        <v>-327769.06</v>
      </c>
      <c r="X153" s="8" t="n">
        <f aca="false">W153+Monthly!X153</f>
        <v>1896022.77</v>
      </c>
      <c r="Y153" s="8" t="n">
        <f aca="false">X153+Monthly!Y153</f>
        <v>4328633.58</v>
      </c>
      <c r="Z153" s="9" t="n">
        <f aca="false">Monthly!Z153</f>
        <v>2576522.5</v>
      </c>
      <c r="AA153" s="9" t="n">
        <f aca="false">Z153+Monthly!AA153</f>
        <v>2293180.22</v>
      </c>
      <c r="AB153" s="9" t="n">
        <f aca="false">AA153+Monthly!AB153</f>
        <v>1273457.5</v>
      </c>
      <c r="AC153" s="9" t="n">
        <f aca="false">AB153+Monthly!AC153</f>
        <v>308396.829999999</v>
      </c>
      <c r="AD153" s="9" t="n">
        <f aca="false">AC153+Monthly!AD153</f>
        <v>986632.43</v>
      </c>
      <c r="AE153" s="9" t="n">
        <f aca="false">AD153+Monthly!AE153</f>
        <v>396749.409999999</v>
      </c>
      <c r="AF153" s="9" t="n">
        <f aca="false">AE153+Monthly!AF153</f>
        <v>-274971.070000001</v>
      </c>
      <c r="AG153" s="9" t="n">
        <f aca="false">AF153+Monthly!AG153</f>
        <v>-2251441.27</v>
      </c>
      <c r="AH153" s="9" t="n">
        <f aca="false">AG153+Monthly!AH153</f>
        <v>-3677802.28</v>
      </c>
      <c r="AI153" s="9" t="n">
        <f aca="false">AH153+Monthly!AI153</f>
        <v>-2573423.85</v>
      </c>
      <c r="AJ153" s="9" t="n">
        <f aca="false">AI153+Monthly!AJ153</f>
        <v>206956.53</v>
      </c>
      <c r="AK153" s="9" t="n">
        <f aca="false">AJ153+Monthly!AK153</f>
        <v>2306166.26</v>
      </c>
    </row>
    <row r="154" customFormat="false" ht="13.8" hidden="false" customHeight="false" outlineLevel="0" collapsed="false">
      <c r="B154" s="6" t="n">
        <f aca="false">Monthly!B154</f>
        <v>0</v>
      </c>
      <c r="C154" s="6" t="n">
        <f aca="false">B154+Monthly!C154</f>
        <v>0</v>
      </c>
      <c r="D154" s="6" t="n">
        <f aca="false">C154+Monthly!D154</f>
        <v>0</v>
      </c>
      <c r="E154" s="6" t="n">
        <f aca="false">D154+Monthly!E154</f>
        <v>0</v>
      </c>
      <c r="F154" s="6" t="n">
        <f aca="false">E154+Monthly!F154</f>
        <v>0</v>
      </c>
      <c r="G154" s="6" t="n">
        <f aca="false">F154+Monthly!G154</f>
        <v>0</v>
      </c>
      <c r="H154" s="6" t="n">
        <f aca="false">G154+Monthly!H154</f>
        <v>0</v>
      </c>
      <c r="I154" s="6" t="n">
        <f aca="false">H154+Monthly!I154</f>
        <v>0</v>
      </c>
      <c r="J154" s="6" t="n">
        <f aca="false">I154+Monthly!J154</f>
        <v>0</v>
      </c>
      <c r="K154" s="6" t="n">
        <f aca="false">J154+Monthly!K154</f>
        <v>0</v>
      </c>
      <c r="L154" s="6" t="n">
        <f aca="false">K154+Monthly!L154</f>
        <v>0</v>
      </c>
      <c r="M154" s="6" t="n">
        <f aca="false">L154+Monthly!M154</f>
        <v>0</v>
      </c>
      <c r="N154" s="8" t="n">
        <f aca="false">Monthly!N154</f>
        <v>0</v>
      </c>
      <c r="O154" s="8" t="n">
        <f aca="false">N154+Monthly!O154</f>
        <v>0</v>
      </c>
      <c r="P154" s="8" t="n">
        <f aca="false">O154+Monthly!P154</f>
        <v>0</v>
      </c>
      <c r="Q154" s="8" t="n">
        <f aca="false">P154+Monthly!Q154</f>
        <v>0</v>
      </c>
      <c r="R154" s="8" t="n">
        <f aca="false">Q154+Monthly!R154</f>
        <v>0</v>
      </c>
      <c r="S154" s="8" t="n">
        <f aca="false">R154+Monthly!S154</f>
        <v>0</v>
      </c>
      <c r="T154" s="8" t="n">
        <f aca="false">S154+Monthly!T154</f>
        <v>0</v>
      </c>
      <c r="U154" s="8" t="n">
        <f aca="false">T154+Monthly!U154</f>
        <v>0</v>
      </c>
      <c r="V154" s="8" t="n">
        <f aca="false">U154+Monthly!V154</f>
        <v>0</v>
      </c>
      <c r="W154" s="8" t="n">
        <f aca="false">V154+Monthly!W154</f>
        <v>0</v>
      </c>
      <c r="X154" s="8" t="n">
        <f aca="false">W154+Monthly!X154</f>
        <v>0</v>
      </c>
      <c r="Y154" s="8" t="n">
        <f aca="false">X154+Monthly!Y154</f>
        <v>0</v>
      </c>
      <c r="Z154" s="9" t="n">
        <f aca="false">Monthly!Z154</f>
        <v>0</v>
      </c>
      <c r="AA154" s="9" t="n">
        <f aca="false">Z154+Monthly!AA154</f>
        <v>0</v>
      </c>
      <c r="AB154" s="9" t="n">
        <f aca="false">AA154+Monthly!AB154</f>
        <v>0</v>
      </c>
      <c r="AC154" s="9" t="n">
        <f aca="false">AB154+Monthly!AC154</f>
        <v>0</v>
      </c>
      <c r="AD154" s="9" t="n">
        <f aca="false">AC154+Monthly!AD154</f>
        <v>0</v>
      </c>
      <c r="AE154" s="9" t="n">
        <f aca="false">AD154+Monthly!AE154</f>
        <v>0</v>
      </c>
      <c r="AF154" s="9" t="n">
        <f aca="false">AE154+Monthly!AF154</f>
        <v>0</v>
      </c>
      <c r="AG154" s="9" t="n">
        <f aca="false">AF154+Monthly!AG154</f>
        <v>0</v>
      </c>
      <c r="AH154" s="9" t="n">
        <f aca="false">AG154+Monthly!AH154</f>
        <v>0</v>
      </c>
      <c r="AI154" s="9" t="n">
        <f aca="false">AH154+Monthly!AI154</f>
        <v>0</v>
      </c>
      <c r="AJ154" s="9" t="n">
        <f aca="false">AI154+Monthly!AJ154</f>
        <v>0</v>
      </c>
      <c r="AK154" s="9" t="n">
        <f aca="false">AJ154+Monthly!AK154</f>
        <v>0</v>
      </c>
    </row>
    <row r="155" customFormat="false" ht="13.8" hidden="false" customHeight="false" outlineLevel="0" collapsed="false">
      <c r="A155" s="11" t="s">
        <v>178</v>
      </c>
      <c r="B155" s="6" t="n">
        <f aca="false">Monthly!B155</f>
        <v>0</v>
      </c>
      <c r="C155" s="6" t="n">
        <f aca="false">B155+Monthly!C155</f>
        <v>0</v>
      </c>
      <c r="D155" s="6" t="n">
        <f aca="false">C155+Monthly!D155</f>
        <v>0</v>
      </c>
      <c r="E155" s="6" t="n">
        <f aca="false">D155+Monthly!E155</f>
        <v>0</v>
      </c>
      <c r="F155" s="6" t="n">
        <f aca="false">E155+Monthly!F155</f>
        <v>0</v>
      </c>
      <c r="G155" s="6" t="n">
        <f aca="false">F155+Monthly!G155</f>
        <v>0</v>
      </c>
      <c r="H155" s="6" t="n">
        <f aca="false">G155+Monthly!H155</f>
        <v>0</v>
      </c>
      <c r="I155" s="6" t="n">
        <f aca="false">H155+Monthly!I155</f>
        <v>0</v>
      </c>
      <c r="J155" s="6" t="n">
        <f aca="false">I155+Monthly!J155</f>
        <v>0</v>
      </c>
      <c r="K155" s="6" t="n">
        <f aca="false">J155+Monthly!K155</f>
        <v>22900</v>
      </c>
      <c r="L155" s="6" t="n">
        <f aca="false">K155+Monthly!L155</f>
        <v>76500</v>
      </c>
      <c r="M155" s="6" t="n">
        <f aca="false">L155+Monthly!M155</f>
        <v>101300</v>
      </c>
      <c r="N155" s="8" t="n">
        <f aca="false">Monthly!N155</f>
        <v>27560</v>
      </c>
      <c r="O155" s="8" t="n">
        <f aca="false">N155+Monthly!O155</f>
        <v>29060</v>
      </c>
      <c r="P155" s="8" t="n">
        <f aca="false">O155+Monthly!P155</f>
        <v>76960</v>
      </c>
      <c r="Q155" s="8" t="n">
        <f aca="false">P155+Monthly!Q155</f>
        <v>77660</v>
      </c>
      <c r="R155" s="8" t="n">
        <f aca="false">Q155+Monthly!R155</f>
        <v>78860</v>
      </c>
      <c r="S155" s="8" t="n">
        <f aca="false">R155+Monthly!S155</f>
        <v>79260</v>
      </c>
      <c r="T155" s="8" t="n">
        <f aca="false">S155+Monthly!T155</f>
        <v>79660</v>
      </c>
      <c r="U155" s="8" t="n">
        <f aca="false">T155+Monthly!U155</f>
        <v>79960</v>
      </c>
      <c r="V155" s="8" t="n">
        <f aca="false">U155+Monthly!V155</f>
        <v>79960</v>
      </c>
      <c r="W155" s="8" t="n">
        <f aca="false">V155+Monthly!W155</f>
        <v>87360</v>
      </c>
      <c r="X155" s="8" t="n">
        <f aca="false">W155+Monthly!X155</f>
        <v>137760</v>
      </c>
      <c r="Y155" s="8" t="n">
        <f aca="false">X155+Monthly!Y155</f>
        <v>167860</v>
      </c>
      <c r="Z155" s="9" t="n">
        <f aca="false">Monthly!Z155</f>
        <v>17600</v>
      </c>
      <c r="AA155" s="9" t="n">
        <f aca="false">Z155+Monthly!AA155</f>
        <v>20000</v>
      </c>
      <c r="AB155" s="9" t="n">
        <f aca="false">AA155+Monthly!AB155</f>
        <v>20400</v>
      </c>
      <c r="AC155" s="9" t="n">
        <f aca="false">AB155+Monthly!AC155</f>
        <v>21400</v>
      </c>
      <c r="AD155" s="9" t="n">
        <f aca="false">AC155+Monthly!AD155</f>
        <v>21500</v>
      </c>
      <c r="AE155" s="9" t="n">
        <f aca="false">AD155+Monthly!AE155</f>
        <v>35300</v>
      </c>
      <c r="AF155" s="9" t="n">
        <f aca="false">AE155+Monthly!AF155</f>
        <v>35300</v>
      </c>
      <c r="AG155" s="9" t="n">
        <f aca="false">AF155+Monthly!AG155</f>
        <v>35400</v>
      </c>
      <c r="AH155" s="9" t="n">
        <f aca="false">AG155+Monthly!AH155</f>
        <v>35700</v>
      </c>
      <c r="AI155" s="9" t="n">
        <f aca="false">AH155+Monthly!AI155</f>
        <v>245799.98</v>
      </c>
      <c r="AJ155" s="9" t="n">
        <f aca="false">AI155+Monthly!AJ155</f>
        <v>259499.98</v>
      </c>
      <c r="AK155" s="9" t="n">
        <f aca="false">AJ155+Monthly!AK155</f>
        <v>303899.98</v>
      </c>
    </row>
    <row r="156" customFormat="false" ht="13.8" hidden="false" customHeight="false" outlineLevel="0" collapsed="false">
      <c r="A156" s="11" t="s">
        <v>179</v>
      </c>
      <c r="B156" s="6" t="n">
        <f aca="false">Monthly!B156</f>
        <v>2650232.6</v>
      </c>
      <c r="C156" s="6" t="n">
        <f aca="false">B156+Monthly!C156</f>
        <v>3133845.61</v>
      </c>
      <c r="D156" s="6" t="n">
        <f aca="false">C156+Monthly!D156</f>
        <v>3735358.96</v>
      </c>
      <c r="E156" s="6" t="n">
        <f aca="false">D156+Monthly!E156</f>
        <v>3532050.45</v>
      </c>
      <c r="F156" s="6" t="n">
        <f aca="false">E156+Monthly!F156</f>
        <v>4877871.25</v>
      </c>
      <c r="G156" s="6" t="n">
        <f aca="false">F156+Monthly!G156</f>
        <v>6016198.68</v>
      </c>
      <c r="H156" s="6" t="n">
        <f aca="false">G156+Monthly!H156</f>
        <v>6340778.57</v>
      </c>
      <c r="I156" s="6" t="n">
        <f aca="false">H156+Monthly!I156</f>
        <v>5994708.63</v>
      </c>
      <c r="J156" s="6" t="n">
        <f aca="false">I156+Monthly!J156</f>
        <v>5495068.47</v>
      </c>
      <c r="K156" s="6" t="n">
        <f aca="false">J156+Monthly!K156</f>
        <v>7910891.31</v>
      </c>
      <c r="L156" s="6" t="n">
        <f aca="false">K156+Monthly!L156</f>
        <v>11141211.28</v>
      </c>
      <c r="M156" s="6" t="n">
        <f aca="false">L156+Monthly!M156</f>
        <v>13370962.66</v>
      </c>
      <c r="N156" s="8" t="n">
        <f aca="false">Monthly!N156</f>
        <v>2113370.01</v>
      </c>
      <c r="O156" s="8" t="n">
        <f aca="false">N156+Monthly!O156</f>
        <v>2058622.99</v>
      </c>
      <c r="P156" s="8" t="n">
        <f aca="false">O156+Monthly!P156</f>
        <v>1746385.73</v>
      </c>
      <c r="Q156" s="8" t="n">
        <f aca="false">P156+Monthly!Q156</f>
        <v>2796329.81</v>
      </c>
      <c r="R156" s="8" t="n">
        <f aca="false">Q156+Monthly!R156</f>
        <v>3543310.32</v>
      </c>
      <c r="S156" s="8" t="n">
        <f aca="false">R156+Monthly!S156</f>
        <v>3571217.09</v>
      </c>
      <c r="T156" s="8" t="n">
        <f aca="false">S156+Monthly!T156</f>
        <v>2356630.86</v>
      </c>
      <c r="U156" s="8" t="n">
        <f aca="false">T156+Monthly!U156</f>
        <v>1066155.07</v>
      </c>
      <c r="V156" s="8" t="n">
        <f aca="false">U156+Monthly!V156</f>
        <v>-309189.03</v>
      </c>
      <c r="W156" s="8" t="n">
        <f aca="false">V156+Monthly!W156</f>
        <v>-240409.06</v>
      </c>
      <c r="X156" s="8" t="n">
        <f aca="false">W156+Monthly!X156</f>
        <v>2033782.77</v>
      </c>
      <c r="Y156" s="8" t="n">
        <f aca="false">X156+Monthly!Y156</f>
        <v>4496493.58</v>
      </c>
      <c r="Z156" s="9" t="n">
        <f aca="false">Monthly!Z156</f>
        <v>2594122.5</v>
      </c>
      <c r="AA156" s="9" t="n">
        <f aca="false">Z156+Monthly!AA156</f>
        <v>2313180.22</v>
      </c>
      <c r="AB156" s="9" t="n">
        <f aca="false">AA156+Monthly!AB156</f>
        <v>1293857.5</v>
      </c>
      <c r="AC156" s="9" t="n">
        <f aca="false">AB156+Monthly!AC156</f>
        <v>329796.829999999</v>
      </c>
      <c r="AD156" s="9" t="n">
        <f aca="false">AC156+Monthly!AD156</f>
        <v>1008132.43</v>
      </c>
      <c r="AE156" s="9" t="n">
        <f aca="false">AD156+Monthly!AE156</f>
        <v>432049.409999999</v>
      </c>
      <c r="AF156" s="9" t="n">
        <f aca="false">AE156+Monthly!AF156</f>
        <v>-239671.070000001</v>
      </c>
      <c r="AG156" s="9" t="n">
        <f aca="false">AF156+Monthly!AG156</f>
        <v>-2216041.27</v>
      </c>
      <c r="AH156" s="9" t="n">
        <f aca="false">AG156+Monthly!AH156</f>
        <v>-3642102.28</v>
      </c>
      <c r="AI156" s="9" t="n">
        <f aca="false">AH156+Monthly!AI156</f>
        <v>-2327623.87</v>
      </c>
      <c r="AJ156" s="9" t="n">
        <f aca="false">AI156+Monthly!AJ156</f>
        <v>466456.51</v>
      </c>
      <c r="AK156" s="9" t="n">
        <f aca="false">AJ156+Monthly!AK156</f>
        <v>2610066.24</v>
      </c>
    </row>
    <row r="159" customFormat="false" ht="13.8" hidden="false" customHeight="false" outlineLevel="0" collapsed="false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</sheetData>
  <mergeCells count="3">
    <mergeCell ref="B2:M2"/>
    <mergeCell ref="N2:Y2"/>
    <mergeCell ref="Z2:A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59"/>
  <sheetViews>
    <sheetView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K152" activeCellId="0" sqref="K15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13.43"/>
    <col collapsed="false" customWidth="true" hidden="false" outlineLevel="0" max="5" min="3" style="0" width="12.28"/>
    <col collapsed="false" customWidth="true" hidden="false" outlineLevel="0" max="6" min="6" style="0" width="14"/>
    <col collapsed="false" customWidth="true" hidden="false" outlineLevel="0" max="8" min="7" style="0" width="12.28"/>
    <col collapsed="false" customWidth="true" hidden="false" outlineLevel="0" max="9" min="9" style="0" width="14"/>
    <col collapsed="false" customWidth="true" hidden="false" outlineLevel="0" max="10" min="10" style="0" width="12.28"/>
    <col collapsed="false" customWidth="true" hidden="false" outlineLevel="0" max="13" min="11" style="0" width="14"/>
    <col collapsed="false" customWidth="true" hidden="false" outlineLevel="0" max="1024" min="994" style="0" width="9.14"/>
  </cols>
  <sheetData>
    <row r="2" customFormat="false" ht="13.8" hidden="false" customHeight="false" outlineLevel="0" collapsed="false"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</row>
    <row r="3" customFormat="false" ht="13.8" hidden="false" customHeight="false" outlineLevel="0" collapsed="false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false" ht="13.8" hidden="false" customHeight="false" outlineLevel="0" collapsed="false">
      <c r="A4" s="0" t="s">
        <v>0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43</v>
      </c>
      <c r="H4" s="6" t="s">
        <v>44</v>
      </c>
      <c r="I4" s="6" t="s">
        <v>45</v>
      </c>
      <c r="J4" s="6" t="s">
        <v>46</v>
      </c>
      <c r="K4" s="6" t="s">
        <v>47</v>
      </c>
      <c r="L4" s="6" t="s">
        <v>48</v>
      </c>
      <c r="M4" s="6" t="s">
        <v>49</v>
      </c>
    </row>
    <row r="5" customFormat="false" ht="13.8" hidden="false" customHeight="false" outlineLevel="0" collapsed="false">
      <c r="A5" s="7" t="s">
        <v>50</v>
      </c>
      <c r="B5" s="6" t="n">
        <f aca="false">SUM(Monthly!B5:D5)</f>
        <v>231753.480574177</v>
      </c>
      <c r="C5" s="6" t="n">
        <f aca="false">SUM(Monthly!E5:G5)</f>
        <v>167226.332150775</v>
      </c>
      <c r="D5" s="6" t="n">
        <f aca="false">SUM(Monthly!H5:J5)</f>
        <v>147163.187275049</v>
      </c>
      <c r="E5" s="6" t="n">
        <f aca="false">SUM(Monthly!K5:M5)</f>
        <v>837706.173853823</v>
      </c>
      <c r="F5" s="8" t="n">
        <f aca="false">SUM(Monthly!N5:P5)</f>
        <v>403680</v>
      </c>
      <c r="G5" s="8" t="n">
        <f aca="false">SUM(Monthly!Q5:S5)</f>
        <v>545098.206</v>
      </c>
      <c r="H5" s="8" t="n">
        <f aca="false">SUM(Monthly!T5:V5)</f>
        <v>218491.529</v>
      </c>
      <c r="I5" s="8" t="n">
        <f aca="false">SUM(Monthly!W5:Y5)</f>
        <v>626029.98</v>
      </c>
      <c r="J5" s="9" t="n">
        <f aca="false">SUM(Monthly!Z5:AB5)</f>
        <v>565185.193</v>
      </c>
      <c r="K5" s="9" t="n">
        <f aca="false">SUM(Monthly!AC5:AE5)</f>
        <v>499510.3</v>
      </c>
      <c r="L5" s="9" t="n">
        <f aca="false">SUM(Monthly!AF5:AH5)</f>
        <v>291704</v>
      </c>
      <c r="M5" s="9" t="n">
        <f aca="false">SUM(Monthly!AI5:AK5)</f>
        <v>944735</v>
      </c>
    </row>
    <row r="6" customFormat="false" ht="13.8" hidden="false" customHeight="false" outlineLevel="0" collapsed="false">
      <c r="A6" s="7" t="s">
        <v>51</v>
      </c>
      <c r="B6" s="6" t="n">
        <f aca="false">SUM(Monthly!B6:D6)</f>
        <v>0</v>
      </c>
      <c r="C6" s="6" t="n">
        <f aca="false">SUM(Monthly!E6:G6)</f>
        <v>0</v>
      </c>
      <c r="D6" s="6" t="n">
        <f aca="false">SUM(Monthly!H6:J6)</f>
        <v>0</v>
      </c>
      <c r="E6" s="6" t="n">
        <f aca="false">SUM(Monthly!K6:M6)</f>
        <v>0</v>
      </c>
      <c r="F6" s="8" t="n">
        <f aca="false">SUM(Monthly!N6:P6)</f>
        <v>0</v>
      </c>
      <c r="G6" s="8" t="n">
        <f aca="false">SUM(Monthly!Q6:S6)</f>
        <v>0</v>
      </c>
      <c r="H6" s="8" t="n">
        <f aca="false">SUM(Monthly!T6:V6)</f>
        <v>0</v>
      </c>
      <c r="I6" s="8" t="n">
        <f aca="false">SUM(Monthly!W6:Y6)</f>
        <v>0</v>
      </c>
      <c r="J6" s="9" t="n">
        <f aca="false">SUM(Monthly!Z6:AB6)</f>
        <v>0</v>
      </c>
      <c r="K6" s="9" t="n">
        <f aca="false">SUM(Monthly!AC6:AE6)</f>
        <v>0</v>
      </c>
      <c r="L6" s="9" t="n">
        <f aca="false">SUM(Monthly!AF6:AH6)</f>
        <v>0</v>
      </c>
      <c r="M6" s="9" t="n">
        <f aca="false">SUM(Monthly!AI6:AK6)</f>
        <v>0</v>
      </c>
    </row>
    <row r="7" customFormat="false" ht="13.8" hidden="false" customHeight="false" outlineLevel="0" collapsed="false">
      <c r="A7" s="7" t="s">
        <v>52</v>
      </c>
      <c r="B7" s="6" t="n">
        <f aca="false">SUM(Monthly!B7:D7)</f>
        <v>44697</v>
      </c>
      <c r="C7" s="6" t="n">
        <f aca="false">SUM(Monthly!E7:G7)</f>
        <v>106829</v>
      </c>
      <c r="D7" s="6" t="n">
        <f aca="false">SUM(Monthly!H7:J7)</f>
        <v>64351</v>
      </c>
      <c r="E7" s="6" t="n">
        <f aca="false">SUM(Monthly!K7:M7)</f>
        <v>10778</v>
      </c>
      <c r="F7" s="8" t="n">
        <f aca="false">SUM(Monthly!N7:P7)</f>
        <v>203831</v>
      </c>
      <c r="G7" s="8" t="n">
        <f aca="false">SUM(Monthly!Q7:S7)</f>
        <v>156281</v>
      </c>
      <c r="H7" s="8" t="n">
        <f aca="false">SUM(Monthly!T7:V7)</f>
        <v>191785</v>
      </c>
      <c r="I7" s="8" t="n">
        <f aca="false">SUM(Monthly!W7:Y7)</f>
        <v>91930</v>
      </c>
      <c r="J7" s="9" t="n">
        <f aca="false">SUM(Monthly!Z7:AB7)</f>
        <v>380400</v>
      </c>
      <c r="K7" s="9" t="n">
        <f aca="false">SUM(Monthly!AC7:AE7)</f>
        <v>432409</v>
      </c>
      <c r="L7" s="9" t="n">
        <f aca="false">SUM(Monthly!AF7:AH7)</f>
        <v>430603</v>
      </c>
      <c r="M7" s="9" t="n">
        <f aca="false">SUM(Monthly!AI7:AK7)</f>
        <v>216511</v>
      </c>
    </row>
    <row r="8" customFormat="false" ht="13.8" hidden="false" customHeight="false" outlineLevel="0" collapsed="false">
      <c r="A8" s="7" t="s">
        <v>53</v>
      </c>
      <c r="B8" s="6" t="n">
        <f aca="false">SUM(Monthly!B8:D8)</f>
        <v>0</v>
      </c>
      <c r="C8" s="6" t="n">
        <f aca="false">SUM(Monthly!E8:G8)</f>
        <v>0</v>
      </c>
      <c r="D8" s="6" t="n">
        <f aca="false">SUM(Monthly!H8:J8)</f>
        <v>0</v>
      </c>
      <c r="E8" s="6" t="n">
        <f aca="false">SUM(Monthly!K8:M8)</f>
        <v>0</v>
      </c>
      <c r="F8" s="8" t="n">
        <f aca="false">SUM(Monthly!N8:P8)</f>
        <v>0</v>
      </c>
      <c r="G8" s="8" t="n">
        <f aca="false">SUM(Monthly!Q8:S8)</f>
        <v>0</v>
      </c>
      <c r="H8" s="8" t="n">
        <f aca="false">SUM(Monthly!T8:V8)</f>
        <v>11000</v>
      </c>
      <c r="I8" s="8" t="n">
        <f aca="false">SUM(Monthly!W8:Y8)</f>
        <v>5750</v>
      </c>
      <c r="J8" s="9" t="n">
        <f aca="false">SUM(Monthly!Z8:AB8)</f>
        <v>3760</v>
      </c>
      <c r="K8" s="9" t="n">
        <f aca="false">SUM(Monthly!AC8:AE8)</f>
        <v>10440</v>
      </c>
      <c r="L8" s="9" t="n">
        <f aca="false">SUM(Monthly!AF8:AH8)</f>
        <v>5000</v>
      </c>
      <c r="M8" s="9" t="n">
        <f aca="false">SUM(Monthly!AI8:AK8)</f>
        <v>14930</v>
      </c>
    </row>
    <row r="9" customFormat="false" ht="13.8" hidden="false" customHeight="false" outlineLevel="0" collapsed="false">
      <c r="A9" s="7" t="s">
        <v>54</v>
      </c>
      <c r="B9" s="6" t="n">
        <f aca="false">SUM(Monthly!B9:D9)</f>
        <v>0</v>
      </c>
      <c r="C9" s="6" t="n">
        <f aca="false">SUM(Monthly!E9:G9)</f>
        <v>0</v>
      </c>
      <c r="D9" s="6" t="n">
        <f aca="false">SUM(Monthly!H9:J9)</f>
        <v>0</v>
      </c>
      <c r="E9" s="6" t="n">
        <f aca="false">SUM(Monthly!K9:M9)</f>
        <v>0</v>
      </c>
      <c r="F9" s="8" t="n">
        <f aca="false">SUM(Monthly!N9:P9)</f>
        <v>0</v>
      </c>
      <c r="G9" s="8" t="n">
        <f aca="false">SUM(Monthly!Q9:S9)</f>
        <v>0</v>
      </c>
      <c r="H9" s="8" t="n">
        <f aca="false">SUM(Monthly!T9:V9)</f>
        <v>0</v>
      </c>
      <c r="I9" s="8" t="n">
        <f aca="false">SUM(Monthly!W9:Y9)</f>
        <v>0</v>
      </c>
      <c r="J9" s="9" t="n">
        <f aca="false">SUM(Monthly!Z9:AB9)</f>
        <v>0</v>
      </c>
      <c r="K9" s="9" t="n">
        <f aca="false">SUM(Monthly!AC9:AE9)</f>
        <v>0</v>
      </c>
      <c r="L9" s="9" t="n">
        <f aca="false">SUM(Monthly!AF9:AH9)</f>
        <v>0</v>
      </c>
      <c r="M9" s="9" t="n">
        <f aca="false">SUM(Monthly!AI9:AK9)</f>
        <v>0</v>
      </c>
    </row>
    <row r="10" customFormat="false" ht="13.8" hidden="false" customHeight="false" outlineLevel="0" collapsed="false">
      <c r="A10" s="10" t="s">
        <v>55</v>
      </c>
      <c r="B10" s="6" t="n">
        <f aca="false">SUM(Monthly!B10:D10)</f>
        <v>0</v>
      </c>
      <c r="C10" s="6" t="n">
        <f aca="false">SUM(Monthly!E10:G10)</f>
        <v>0</v>
      </c>
      <c r="D10" s="6" t="n">
        <f aca="false">SUM(Monthly!H10:J10)</f>
        <v>0</v>
      </c>
      <c r="E10" s="6" t="n">
        <f aca="false">SUM(Monthly!K10:M10)</f>
        <v>0</v>
      </c>
      <c r="F10" s="8" t="n">
        <f aca="false">SUM(Monthly!N10:P10)</f>
        <v>0</v>
      </c>
      <c r="G10" s="8" t="n">
        <f aca="false">SUM(Monthly!Q10:S10)</f>
        <v>0</v>
      </c>
      <c r="H10" s="8" t="n">
        <f aca="false">SUM(Monthly!T10:V10)</f>
        <v>0</v>
      </c>
      <c r="I10" s="8" t="n">
        <f aca="false">SUM(Monthly!W10:Y10)</f>
        <v>0</v>
      </c>
      <c r="J10" s="9" t="n">
        <f aca="false">SUM(Monthly!Z10:AB10)</f>
        <v>0</v>
      </c>
      <c r="K10" s="9" t="n">
        <f aca="false">SUM(Monthly!AC10:AE10)</f>
        <v>0</v>
      </c>
      <c r="L10" s="9" t="n">
        <f aca="false">SUM(Monthly!AF10:AH10)</f>
        <v>0</v>
      </c>
      <c r="M10" s="9" t="n">
        <f aca="false">SUM(Monthly!AI10:AK10)</f>
        <v>0</v>
      </c>
    </row>
    <row r="11" customFormat="false" ht="13.8" hidden="false" customHeight="false" outlineLevel="0" collapsed="false">
      <c r="A11" s="7" t="s">
        <v>56</v>
      </c>
      <c r="B11" s="6" t="n">
        <f aca="false">SUM(Monthly!B11:D11)</f>
        <v>276450.480574177</v>
      </c>
      <c r="C11" s="6" t="n">
        <f aca="false">SUM(Monthly!E11:G11)</f>
        <v>274055.332150774</v>
      </c>
      <c r="D11" s="6" t="n">
        <f aca="false">SUM(Monthly!H11:J11)</f>
        <v>211514.187275049</v>
      </c>
      <c r="E11" s="6" t="n">
        <f aca="false">SUM(Monthly!K11:M11)</f>
        <v>848484.173853823</v>
      </c>
      <c r="F11" s="8" t="n">
        <f aca="false">SUM(Monthly!N11:P11)</f>
        <v>607511</v>
      </c>
      <c r="G11" s="8" t="n">
        <f aca="false">SUM(Monthly!Q11:S11)</f>
        <v>701379.206</v>
      </c>
      <c r="H11" s="8" t="n">
        <f aca="false">SUM(Monthly!T11:V11)</f>
        <v>421276.529</v>
      </c>
      <c r="I11" s="8" t="n">
        <f aca="false">SUM(Monthly!W11:Y11)</f>
        <v>723709.98</v>
      </c>
      <c r="J11" s="9" t="n">
        <f aca="false">SUM(Monthly!Z11:AB11)</f>
        <v>949345.193</v>
      </c>
      <c r="K11" s="9" t="n">
        <f aca="false">SUM(Monthly!AC11:AE11)</f>
        <v>942359.3</v>
      </c>
      <c r="L11" s="9" t="n">
        <f aca="false">SUM(Monthly!AF11:AH11)</f>
        <v>727307</v>
      </c>
      <c r="M11" s="9" t="n">
        <f aca="false">SUM(Monthly!AI11:AK11)</f>
        <v>1176176</v>
      </c>
    </row>
    <row r="12" customFormat="false" ht="13.8" hidden="false" customHeight="false" outlineLevel="0" collapsed="false">
      <c r="A12" s="7"/>
      <c r="B12" s="6" t="n">
        <f aca="false">SUM(Monthly!B12:D12)</f>
        <v>0</v>
      </c>
      <c r="C12" s="6" t="n">
        <f aca="false">SUM(Monthly!E12:G12)</f>
        <v>0</v>
      </c>
      <c r="D12" s="6" t="n">
        <f aca="false">SUM(Monthly!H12:J12)</f>
        <v>0</v>
      </c>
      <c r="E12" s="6" t="n">
        <f aca="false">SUM(Monthly!K12:M12)</f>
        <v>0</v>
      </c>
      <c r="F12" s="8" t="n">
        <f aca="false">SUM(Monthly!N12:P12)</f>
        <v>0</v>
      </c>
      <c r="G12" s="8" t="n">
        <f aca="false">SUM(Monthly!Q12:S12)</f>
        <v>0</v>
      </c>
      <c r="H12" s="8" t="n">
        <f aca="false">SUM(Monthly!T12:V12)</f>
        <v>0</v>
      </c>
      <c r="I12" s="8" t="n">
        <f aca="false">SUM(Monthly!W12:Y12)</f>
        <v>0</v>
      </c>
      <c r="J12" s="9" t="n">
        <f aca="false">SUM(Monthly!Z12:AB12)</f>
        <v>0</v>
      </c>
      <c r="K12" s="9" t="n">
        <f aca="false">SUM(Monthly!AC12:AE12)</f>
        <v>0</v>
      </c>
      <c r="L12" s="9" t="n">
        <f aca="false">SUM(Monthly!AF12:AH12)</f>
        <v>0</v>
      </c>
      <c r="M12" s="9" t="n">
        <f aca="false">SUM(Monthly!AI12:AK12)</f>
        <v>0</v>
      </c>
    </row>
    <row r="13" customFormat="false" ht="13.8" hidden="false" customHeight="false" outlineLevel="0" collapsed="false">
      <c r="A13" s="11" t="s">
        <v>57</v>
      </c>
      <c r="B13" s="6" t="n">
        <f aca="false">SUM(Monthly!B13:D13)</f>
        <v>338</v>
      </c>
      <c r="C13" s="6" t="n">
        <f aca="false">SUM(Monthly!E13:G13)</f>
        <v>343</v>
      </c>
      <c r="D13" s="6" t="n">
        <f aca="false">SUM(Monthly!H13:J13)</f>
        <v>144</v>
      </c>
      <c r="E13" s="6" t="n">
        <f aca="false">SUM(Monthly!K13:M13)</f>
        <v>1275</v>
      </c>
      <c r="F13" s="8" t="n">
        <f aca="false">SUM(Monthly!N13:P13)</f>
        <v>566</v>
      </c>
      <c r="G13" s="8" t="n">
        <f aca="false">SUM(Monthly!Q13:S13)</f>
        <v>893</v>
      </c>
      <c r="H13" s="8" t="n">
        <f aca="false">SUM(Monthly!T13:V13)</f>
        <v>224</v>
      </c>
      <c r="I13" s="8" t="n">
        <f aca="false">SUM(Monthly!W13:Y13)</f>
        <v>1105</v>
      </c>
      <c r="J13" s="9" t="n">
        <f aca="false">SUM(Monthly!Z13:AB13)</f>
        <v>764</v>
      </c>
      <c r="K13" s="9" t="n">
        <f aca="false">SUM(Monthly!AC13:AE13)</f>
        <v>692</v>
      </c>
      <c r="L13" s="9" t="n">
        <f aca="false">SUM(Monthly!AF13:AH13)</f>
        <v>388</v>
      </c>
      <c r="M13" s="9" t="n">
        <f aca="false">SUM(Monthly!AI13:AK13)</f>
        <v>1909</v>
      </c>
    </row>
    <row r="14" customFormat="false" ht="13.8" hidden="false" customHeight="false" outlineLevel="0" collapsed="false">
      <c r="A14" s="11" t="s">
        <v>58</v>
      </c>
      <c r="B14" s="6" t="n">
        <f aca="false">SUM(Monthly!B14:D14)</f>
        <v>0</v>
      </c>
      <c r="C14" s="6" t="n">
        <f aca="false">SUM(Monthly!E14:G14)</f>
        <v>0</v>
      </c>
      <c r="D14" s="6" t="n">
        <f aca="false">SUM(Monthly!H14:J14)</f>
        <v>0</v>
      </c>
      <c r="E14" s="6" t="n">
        <f aca="false">SUM(Monthly!K14:M14)</f>
        <v>0</v>
      </c>
      <c r="F14" s="8" t="n">
        <f aca="false">SUM(Monthly!N14:P14)</f>
        <v>0</v>
      </c>
      <c r="G14" s="8" t="n">
        <f aca="false">SUM(Monthly!Q14:S14)</f>
        <v>0</v>
      </c>
      <c r="H14" s="8" t="n">
        <f aca="false">SUM(Monthly!T14:V14)</f>
        <v>0</v>
      </c>
      <c r="I14" s="8" t="n">
        <f aca="false">SUM(Monthly!W14:Y14)</f>
        <v>0</v>
      </c>
      <c r="J14" s="9" t="n">
        <f aca="false">SUM(Monthly!Z14:AB14)</f>
        <v>0</v>
      </c>
      <c r="K14" s="9" t="n">
        <f aca="false">SUM(Monthly!AC14:AE14)</f>
        <v>0</v>
      </c>
      <c r="L14" s="9" t="n">
        <f aca="false">SUM(Monthly!AF14:AH14)</f>
        <v>0</v>
      </c>
      <c r="M14" s="9" t="n">
        <f aca="false">SUM(Monthly!AI14:AK14)</f>
        <v>0</v>
      </c>
    </row>
    <row r="15" customFormat="false" ht="13.8" hidden="false" customHeight="false" outlineLevel="0" collapsed="false">
      <c r="A15" s="11" t="s">
        <v>59</v>
      </c>
      <c r="B15" s="6" t="n">
        <f aca="false">SUM(Monthly!B15:D15)</f>
        <v>141</v>
      </c>
      <c r="C15" s="6" t="n">
        <f aca="false">SUM(Monthly!E15:G15)</f>
        <v>337</v>
      </c>
      <c r="D15" s="6" t="n">
        <f aca="false">SUM(Monthly!H15:J15)</f>
        <v>203</v>
      </c>
      <c r="E15" s="6" t="n">
        <f aca="false">SUM(Monthly!K15:M15)</f>
        <v>34</v>
      </c>
      <c r="F15" s="8" t="n">
        <f aca="false">SUM(Monthly!N15:P15)</f>
        <v>643</v>
      </c>
      <c r="G15" s="8" t="n">
        <f aca="false">SUM(Monthly!Q15:S15)</f>
        <v>493</v>
      </c>
      <c r="H15" s="8" t="n">
        <f aca="false">SUM(Monthly!T15:V15)</f>
        <v>605</v>
      </c>
      <c r="I15" s="8" t="n">
        <f aca="false">SUM(Monthly!W15:Y15)</f>
        <v>290</v>
      </c>
      <c r="J15" s="9" t="n">
        <f aca="false">SUM(Monthly!Z15:AB15)</f>
        <v>1200</v>
      </c>
      <c r="K15" s="9" t="n">
        <f aca="false">SUM(Monthly!AC15:AE15)</f>
        <v>1044</v>
      </c>
      <c r="L15" s="9" t="n">
        <f aca="false">SUM(Monthly!AF15:AH15)</f>
        <v>1331</v>
      </c>
      <c r="M15" s="9" t="n">
        <f aca="false">SUM(Monthly!AI15:AK15)</f>
        <v>683</v>
      </c>
    </row>
    <row r="16" customFormat="false" ht="13.8" hidden="false" customHeight="false" outlineLevel="0" collapsed="false">
      <c r="A16" s="11" t="s">
        <v>60</v>
      </c>
      <c r="B16" s="6" t="n">
        <f aca="false">SUM(Monthly!B16:D16)</f>
        <v>0</v>
      </c>
      <c r="C16" s="6" t="n">
        <f aca="false">SUM(Monthly!E16:G16)</f>
        <v>0</v>
      </c>
      <c r="D16" s="6" t="n">
        <f aca="false">SUM(Monthly!H16:J16)</f>
        <v>0</v>
      </c>
      <c r="E16" s="6" t="n">
        <f aca="false">SUM(Monthly!K16:M16)</f>
        <v>0</v>
      </c>
      <c r="F16" s="8" t="n">
        <f aca="false">SUM(Monthly!N16:P16)</f>
        <v>0</v>
      </c>
      <c r="G16" s="8" t="n">
        <f aca="false">SUM(Monthly!Q16:S16)</f>
        <v>0</v>
      </c>
      <c r="H16" s="8" t="n">
        <f aca="false">SUM(Monthly!T16:V16)</f>
        <v>44</v>
      </c>
      <c r="I16" s="8" t="n">
        <f aca="false">SUM(Monthly!W16:Y16)</f>
        <v>23</v>
      </c>
      <c r="J16" s="9" t="n">
        <f aca="false">SUM(Monthly!Z16:AB16)</f>
        <v>57</v>
      </c>
      <c r="K16" s="9" t="n">
        <f aca="false">SUM(Monthly!AC16:AE16)</f>
        <v>114</v>
      </c>
      <c r="L16" s="9" t="n">
        <f aca="false">SUM(Monthly!AF16:AH16)</f>
        <v>20</v>
      </c>
      <c r="M16" s="9" t="n">
        <f aca="false">SUM(Monthly!AI16:AK16)</f>
        <v>180</v>
      </c>
    </row>
    <row r="17" customFormat="false" ht="13.8" hidden="false" customHeight="false" outlineLevel="0" collapsed="false">
      <c r="A17" s="11" t="s">
        <v>61</v>
      </c>
      <c r="B17" s="6" t="n">
        <f aca="false">SUM(Monthly!B17:D17)</f>
        <v>0</v>
      </c>
      <c r="C17" s="6" t="n">
        <f aca="false">SUM(Monthly!E17:G17)</f>
        <v>0</v>
      </c>
      <c r="D17" s="6" t="n">
        <f aca="false">SUM(Monthly!H17:J17)</f>
        <v>0</v>
      </c>
      <c r="E17" s="6" t="n">
        <f aca="false">SUM(Monthly!K17:M17)</f>
        <v>0</v>
      </c>
      <c r="F17" s="8" t="n">
        <f aca="false">SUM(Monthly!N17:P17)</f>
        <v>0</v>
      </c>
      <c r="G17" s="8" t="n">
        <f aca="false">SUM(Monthly!Q17:S17)</f>
        <v>0</v>
      </c>
      <c r="H17" s="8" t="n">
        <f aca="false">SUM(Monthly!T17:V17)</f>
        <v>0</v>
      </c>
      <c r="I17" s="8" t="n">
        <f aca="false">SUM(Monthly!W17:Y17)</f>
        <v>0</v>
      </c>
      <c r="J17" s="9" t="n">
        <f aca="false">SUM(Monthly!Z17:AB17)</f>
        <v>0</v>
      </c>
      <c r="K17" s="9" t="n">
        <f aca="false">SUM(Monthly!AC17:AE17)</f>
        <v>0</v>
      </c>
      <c r="L17" s="9" t="n">
        <f aca="false">SUM(Monthly!AF17:AH17)</f>
        <v>0</v>
      </c>
      <c r="M17" s="9" t="n">
        <f aca="false">SUM(Monthly!AI17:AK17)</f>
        <v>0</v>
      </c>
    </row>
    <row r="18" customFormat="false" ht="13.8" hidden="false" customHeight="false" outlineLevel="0" collapsed="false">
      <c r="A18" s="11" t="s">
        <v>62</v>
      </c>
      <c r="B18" s="6" t="n">
        <f aca="false">SUM(Monthly!B18:D18)</f>
        <v>260</v>
      </c>
      <c r="C18" s="6" t="n">
        <f aca="false">SUM(Monthly!E18:G18)</f>
        <v>0</v>
      </c>
      <c r="D18" s="6" t="n">
        <f aca="false">SUM(Monthly!H18:J18)</f>
        <v>2</v>
      </c>
      <c r="E18" s="6" t="n">
        <f aca="false">SUM(Monthly!K18:M18)</f>
        <v>620</v>
      </c>
      <c r="F18" s="8" t="n">
        <f aca="false">SUM(Monthly!N18:P18)</f>
        <v>202</v>
      </c>
      <c r="G18" s="8" t="n">
        <f aca="false">SUM(Monthly!Q18:S18)</f>
        <v>13</v>
      </c>
      <c r="H18" s="8" t="n">
        <f aca="false">SUM(Monthly!T18:V18)</f>
        <v>4</v>
      </c>
      <c r="I18" s="8" t="n">
        <f aca="false">SUM(Monthly!W18:Y18)</f>
        <v>475</v>
      </c>
      <c r="J18" s="9" t="n">
        <f aca="false">SUM(Monthly!Z18:AB18)</f>
        <v>126</v>
      </c>
      <c r="K18" s="9" t="n">
        <f aca="false">SUM(Monthly!AC18:AE18)</f>
        <v>86</v>
      </c>
      <c r="L18" s="9" t="n">
        <f aca="false">SUM(Monthly!AF18:AH18)</f>
        <v>3</v>
      </c>
      <c r="M18" s="9" t="n">
        <f aca="false">SUM(Monthly!AI18:AK18)</f>
        <v>416</v>
      </c>
    </row>
    <row r="19" customFormat="false" ht="13.8" hidden="false" customHeight="false" outlineLevel="0" collapsed="false">
      <c r="A19" s="11" t="s">
        <v>63</v>
      </c>
      <c r="B19" s="6" t="n">
        <f aca="false">SUM(Monthly!B19:D19)</f>
        <v>479</v>
      </c>
      <c r="C19" s="6" t="n">
        <f aca="false">SUM(Monthly!E19:G19)</f>
        <v>680</v>
      </c>
      <c r="D19" s="6" t="n">
        <f aca="false">SUM(Monthly!H19:J19)</f>
        <v>347</v>
      </c>
      <c r="E19" s="6" t="n">
        <f aca="false">SUM(Monthly!K19:M19)</f>
        <v>1309</v>
      </c>
      <c r="F19" s="8" t="n">
        <f aca="false">SUM(Monthly!N19:P19)</f>
        <v>1209</v>
      </c>
      <c r="G19" s="8" t="n">
        <f aca="false">SUM(Monthly!Q19:S19)</f>
        <v>1386</v>
      </c>
      <c r="H19" s="8" t="n">
        <f aca="false">SUM(Monthly!T19:V19)</f>
        <v>873</v>
      </c>
      <c r="I19" s="8" t="n">
        <f aca="false">SUM(Monthly!W19:Y19)</f>
        <v>1418</v>
      </c>
      <c r="J19" s="9" t="n">
        <f aca="false">SUM(Monthly!Z19:AB19)</f>
        <v>2021</v>
      </c>
      <c r="K19" s="9" t="n">
        <f aca="false">SUM(Monthly!AC19:AE19)</f>
        <v>1850</v>
      </c>
      <c r="L19" s="9" t="n">
        <f aca="false">SUM(Monthly!AF19:AH19)</f>
        <v>1739</v>
      </c>
      <c r="M19" s="9" t="n">
        <f aca="false">SUM(Monthly!AI19:AK19)</f>
        <v>2772</v>
      </c>
    </row>
    <row r="20" customFormat="false" ht="13.8" hidden="false" customHeight="false" outlineLevel="0" collapsed="false">
      <c r="B20" s="6" t="n">
        <f aca="false">SUM(Monthly!B20:D20)</f>
        <v>0</v>
      </c>
      <c r="C20" s="6" t="n">
        <f aca="false">SUM(Monthly!E20:G20)</f>
        <v>0</v>
      </c>
      <c r="D20" s="6" t="n">
        <f aca="false">SUM(Monthly!H20:J20)</f>
        <v>0</v>
      </c>
      <c r="E20" s="6" t="n">
        <f aca="false">SUM(Monthly!K20:M20)</f>
        <v>0</v>
      </c>
      <c r="F20" s="8" t="n">
        <f aca="false">SUM(Monthly!N20:P20)</f>
        <v>0</v>
      </c>
      <c r="G20" s="8" t="n">
        <f aca="false">SUM(Monthly!Q20:S20)</f>
        <v>0</v>
      </c>
      <c r="H20" s="8" t="n">
        <f aca="false">SUM(Monthly!T20:V20)</f>
        <v>0</v>
      </c>
      <c r="I20" s="8" t="n">
        <f aca="false">SUM(Monthly!W20:Y20)</f>
        <v>0</v>
      </c>
      <c r="J20" s="9" t="n">
        <f aca="false">SUM(Monthly!Z20:AB20)</f>
        <v>0</v>
      </c>
      <c r="K20" s="9" t="n">
        <f aca="false">SUM(Monthly!AC20:AE20)</f>
        <v>0</v>
      </c>
      <c r="L20" s="9" t="n">
        <f aca="false">SUM(Monthly!AF20:AH20)</f>
        <v>0</v>
      </c>
      <c r="M20" s="9" t="n">
        <f aca="false">SUM(Monthly!AI20:AK20)</f>
        <v>0</v>
      </c>
    </row>
    <row r="21" customFormat="false" ht="13.8" hidden="false" customHeight="false" outlineLevel="0" collapsed="false">
      <c r="A21" s="7" t="s">
        <v>64</v>
      </c>
      <c r="B21" s="6" t="n">
        <f aca="false">SUM(Monthly!B21:D21)</f>
        <v>4632251.92</v>
      </c>
      <c r="C21" s="6" t="n">
        <f aca="false">SUM(Monthly!E21:G21)</f>
        <v>4330161.89</v>
      </c>
      <c r="D21" s="6" t="n">
        <f aca="false">SUM(Monthly!H21:J21)</f>
        <v>1514512.53</v>
      </c>
      <c r="E21" s="6" t="n">
        <f aca="false">SUM(Monthly!K21:M21)</f>
        <v>13715028.18</v>
      </c>
      <c r="F21" s="8" t="n">
        <f aca="false">SUM(Monthly!N21:P21)</f>
        <v>4967122.1</v>
      </c>
      <c r="G21" s="8" t="n">
        <f aca="false">SUM(Monthly!Q21:S21)</f>
        <v>7622727.71</v>
      </c>
      <c r="H21" s="8" t="n">
        <f aca="false">SUM(Monthly!T21:V21)</f>
        <v>902770.54</v>
      </c>
      <c r="I21" s="8" t="n">
        <f aca="false">SUM(Monthly!W21:Y21)</f>
        <v>10413586.97</v>
      </c>
      <c r="J21" s="9" t="n">
        <f aca="false">SUM(Monthly!Z21:AB21)</f>
        <v>6946277.18</v>
      </c>
      <c r="K21" s="9" t="n">
        <f aca="false">SUM(Monthly!AC21:AE21)</f>
        <v>5481862.42</v>
      </c>
      <c r="L21" s="9" t="n">
        <f aca="false">SUM(Monthly!AF21:AH21)</f>
        <v>2021470.38</v>
      </c>
      <c r="M21" s="9" t="n">
        <f aca="false">SUM(Monthly!AI21:AK21)</f>
        <v>17059678.06</v>
      </c>
    </row>
    <row r="22" customFormat="false" ht="13.8" hidden="false" customHeight="false" outlineLevel="0" collapsed="false">
      <c r="A22" s="7" t="s">
        <v>65</v>
      </c>
      <c r="B22" s="6" t="n">
        <f aca="false">SUM(Monthly!B22:D22)</f>
        <v>0</v>
      </c>
      <c r="C22" s="6" t="n">
        <f aca="false">SUM(Monthly!E22:G22)</f>
        <v>0</v>
      </c>
      <c r="D22" s="6" t="n">
        <f aca="false">SUM(Monthly!H22:J22)</f>
        <v>0</v>
      </c>
      <c r="E22" s="6" t="n">
        <f aca="false">SUM(Monthly!K22:M22)</f>
        <v>0</v>
      </c>
      <c r="F22" s="8" t="n">
        <f aca="false">SUM(Monthly!N22:P22)</f>
        <v>0</v>
      </c>
      <c r="G22" s="8" t="n">
        <f aca="false">SUM(Monthly!Q22:S22)</f>
        <v>0</v>
      </c>
      <c r="H22" s="8" t="n">
        <f aca="false">SUM(Monthly!T22:V22)</f>
        <v>0</v>
      </c>
      <c r="I22" s="8" t="n">
        <f aca="false">SUM(Monthly!W22:Y22)</f>
        <v>0</v>
      </c>
      <c r="J22" s="9" t="n">
        <f aca="false">SUM(Monthly!Z22:AB22)</f>
        <v>0</v>
      </c>
      <c r="K22" s="9" t="n">
        <f aca="false">SUM(Monthly!AC22:AE22)</f>
        <v>0</v>
      </c>
      <c r="L22" s="9" t="n">
        <f aca="false">SUM(Monthly!AF22:AH22)</f>
        <v>0</v>
      </c>
      <c r="M22" s="9" t="n">
        <f aca="false">SUM(Monthly!AI22:AK22)</f>
        <v>0</v>
      </c>
    </row>
    <row r="23" customFormat="false" ht="13.8" hidden="false" customHeight="false" outlineLevel="0" collapsed="false">
      <c r="A23" s="7" t="s">
        <v>66</v>
      </c>
      <c r="B23" s="6" t="n">
        <f aca="false">SUM(Monthly!B23:D23)</f>
        <v>1002098.96</v>
      </c>
      <c r="C23" s="6" t="n">
        <f aca="false">SUM(Monthly!E23:G23)</f>
        <v>1485714.8</v>
      </c>
      <c r="D23" s="6" t="n">
        <f aca="false">SUM(Monthly!H23:J23)</f>
        <v>603051.8</v>
      </c>
      <c r="E23" s="6" t="n">
        <f aca="false">SUM(Monthly!K23:M23)</f>
        <v>85654.2</v>
      </c>
      <c r="F23" s="8" t="n">
        <f aca="false">SUM(Monthly!N23:P23)</f>
        <v>1875714.63</v>
      </c>
      <c r="G23" s="8" t="n">
        <f aca="false">SUM(Monthly!Q23:S23)</f>
        <v>1531674.59</v>
      </c>
      <c r="H23" s="8" t="n">
        <f aca="false">SUM(Monthly!T23:V23)</f>
        <v>1751987.89</v>
      </c>
      <c r="I23" s="8" t="n">
        <f aca="false">SUM(Monthly!W23:Y23)</f>
        <v>297843.47</v>
      </c>
      <c r="J23" s="9" t="n">
        <f aca="false">SUM(Monthly!Z23:AB23)</f>
        <v>3207384.27</v>
      </c>
      <c r="K23" s="9" t="n">
        <f aca="false">SUM(Monthly!AC23:AE23)</f>
        <v>3665344.21</v>
      </c>
      <c r="L23" s="9" t="n">
        <f aca="false">SUM(Monthly!AF23:AH23)</f>
        <v>3334646.52</v>
      </c>
      <c r="M23" s="9" t="n">
        <f aca="false">SUM(Monthly!AI23:AK23)</f>
        <v>1332363.87</v>
      </c>
    </row>
    <row r="24" customFormat="false" ht="13.8" hidden="false" customHeight="false" outlineLevel="0" collapsed="false">
      <c r="A24" s="7" t="s">
        <v>67</v>
      </c>
      <c r="B24" s="6" t="n">
        <f aca="false">SUM(Monthly!B24:D24)</f>
        <v>0</v>
      </c>
      <c r="C24" s="6" t="n">
        <f aca="false">SUM(Monthly!E24:G24)</f>
        <v>0</v>
      </c>
      <c r="D24" s="6" t="n">
        <f aca="false">SUM(Monthly!H24:J24)</f>
        <v>0</v>
      </c>
      <c r="E24" s="6" t="n">
        <f aca="false">SUM(Monthly!K24:M24)</f>
        <v>0</v>
      </c>
      <c r="F24" s="8" t="n">
        <f aca="false">SUM(Monthly!N24:P24)</f>
        <v>0</v>
      </c>
      <c r="G24" s="8" t="n">
        <f aca="false">SUM(Monthly!Q24:S24)</f>
        <v>0</v>
      </c>
      <c r="H24" s="8" t="n">
        <f aca="false">SUM(Monthly!T24:V24)</f>
        <v>365609.32</v>
      </c>
      <c r="I24" s="8" t="n">
        <f aca="false">SUM(Monthly!W24:Y24)</f>
        <v>184510.32</v>
      </c>
      <c r="J24" s="9" t="n">
        <f aca="false">SUM(Monthly!Z24:AB24)</f>
        <v>80421.35</v>
      </c>
      <c r="K24" s="9" t="n">
        <f aca="false">SUM(Monthly!AC24:AE24)</f>
        <v>248391.09</v>
      </c>
      <c r="L24" s="9" t="n">
        <f aca="false">SUM(Monthly!AF24:AH24)</f>
        <v>92579.59</v>
      </c>
      <c r="M24" s="9" t="n">
        <f aca="false">SUM(Monthly!AI24:AK24)</f>
        <v>428093.87</v>
      </c>
    </row>
    <row r="25" customFormat="false" ht="13.8" hidden="false" customHeight="false" outlineLevel="0" collapsed="false">
      <c r="A25" s="10" t="s">
        <v>68</v>
      </c>
      <c r="B25" s="6" t="n">
        <f aca="false">SUM(Monthly!B25:D25)</f>
        <v>0</v>
      </c>
      <c r="C25" s="6" t="n">
        <f aca="false">SUM(Monthly!E25:G25)</f>
        <v>0</v>
      </c>
      <c r="D25" s="6" t="n">
        <f aca="false">SUM(Monthly!H25:J25)</f>
        <v>0</v>
      </c>
      <c r="E25" s="6" t="n">
        <f aca="false">SUM(Monthly!K25:M25)</f>
        <v>0</v>
      </c>
      <c r="F25" s="8" t="n">
        <f aca="false">SUM(Monthly!N25:P25)</f>
        <v>0</v>
      </c>
      <c r="G25" s="8" t="n">
        <f aca="false">SUM(Monthly!Q25:S25)</f>
        <v>0</v>
      </c>
      <c r="H25" s="8" t="n">
        <f aca="false">SUM(Monthly!T25:V25)</f>
        <v>0</v>
      </c>
      <c r="I25" s="8" t="n">
        <f aca="false">SUM(Monthly!W25:Y25)</f>
        <v>0</v>
      </c>
      <c r="J25" s="9" t="n">
        <f aca="false">SUM(Monthly!Z25:AB25)</f>
        <v>0</v>
      </c>
      <c r="K25" s="9" t="n">
        <f aca="false">SUM(Monthly!AC25:AE25)</f>
        <v>0</v>
      </c>
      <c r="L25" s="9" t="n">
        <f aca="false">SUM(Monthly!AF25:AH25)</f>
        <v>0</v>
      </c>
      <c r="M25" s="9" t="n">
        <f aca="false">SUM(Monthly!AI25:AK25)</f>
        <v>0</v>
      </c>
    </row>
    <row r="26" customFormat="false" ht="13.8" hidden="false" customHeight="false" outlineLevel="0" collapsed="false">
      <c r="A26" s="10" t="s">
        <v>69</v>
      </c>
      <c r="B26" s="6" t="n">
        <f aca="false">SUM(Monthly!B26:D26)</f>
        <v>4452477.91</v>
      </c>
      <c r="C26" s="6" t="n">
        <f aca="false">SUM(Monthly!E26:G26)</f>
        <v>2360.55</v>
      </c>
      <c r="D26" s="6" t="n">
        <f aca="false">SUM(Monthly!H26:J26)</f>
        <v>14165.54</v>
      </c>
      <c r="E26" s="6" t="n">
        <f aca="false">SUM(Monthly!K26:M26)</f>
        <v>8943907.79</v>
      </c>
      <c r="F26" s="8" t="n">
        <f aca="false">SUM(Monthly!N26:P26)</f>
        <v>2410944.55</v>
      </c>
      <c r="G26" s="8" t="n">
        <f aca="false">SUM(Monthly!Q26:S26)</f>
        <v>145366.77</v>
      </c>
      <c r="H26" s="8" t="n">
        <f aca="false">SUM(Monthly!T26:V26)</f>
        <v>35465.21</v>
      </c>
      <c r="I26" s="8" t="n">
        <f aca="false">SUM(Monthly!W26:Y26)</f>
        <v>6622562.06</v>
      </c>
      <c r="J26" s="9" t="n">
        <f aca="false">SUM(Monthly!Z26:AB26)</f>
        <v>1789485.37</v>
      </c>
      <c r="K26" s="9" t="n">
        <f aca="false">SUM(Monthly!AC26:AE26)</f>
        <v>1082726.78</v>
      </c>
      <c r="L26" s="9" t="n">
        <f aca="false">SUM(Monthly!AF26:AH26)</f>
        <v>17544.38</v>
      </c>
      <c r="M26" s="9" t="n">
        <f aca="false">SUM(Monthly!AI26:AK26)</f>
        <v>3749853.37</v>
      </c>
    </row>
    <row r="27" customFormat="false" ht="13.8" hidden="false" customHeight="false" outlineLevel="0" collapsed="false">
      <c r="A27" s="10" t="s">
        <v>70</v>
      </c>
      <c r="B27" s="6" t="n">
        <f aca="false">SUM(Monthly!B27:D27)</f>
        <v>10086828.79</v>
      </c>
      <c r="C27" s="6" t="n">
        <f aca="false">SUM(Monthly!E27:G27)</f>
        <v>5818237.24</v>
      </c>
      <c r="D27" s="6" t="n">
        <f aca="false">SUM(Monthly!H27:J27)</f>
        <v>2131729.87</v>
      </c>
      <c r="E27" s="6" t="n">
        <f aca="false">SUM(Monthly!K27:M27)</f>
        <v>22744590.17</v>
      </c>
      <c r="F27" s="8" t="n">
        <f aca="false">SUM(Monthly!N27:P27)</f>
        <v>9253781.28</v>
      </c>
      <c r="G27" s="8" t="n">
        <f aca="false">SUM(Monthly!Q27:S27)</f>
        <v>9299769.07</v>
      </c>
      <c r="H27" s="8" t="n">
        <f aca="false">SUM(Monthly!T27:V27)</f>
        <v>3055832.96</v>
      </c>
      <c r="I27" s="8" t="n">
        <f aca="false">SUM(Monthly!W27:Y27)</f>
        <v>17518502.82</v>
      </c>
      <c r="J27" s="9" t="n">
        <f aca="false">SUM(Monthly!Z27:AB27)</f>
        <v>12023568.17</v>
      </c>
      <c r="K27" s="9" t="n">
        <f aca="false">SUM(Monthly!AC27:AE27)</f>
        <v>10478324.5</v>
      </c>
      <c r="L27" s="9" t="n">
        <f aca="false">SUM(Monthly!AF27:AH27)</f>
        <v>5466240.87</v>
      </c>
      <c r="M27" s="9" t="n">
        <f aca="false">SUM(Monthly!AI27:AK27)</f>
        <v>22569989.17</v>
      </c>
    </row>
    <row r="28" customFormat="false" ht="13.8" hidden="false" customHeight="false" outlineLevel="0" collapsed="false">
      <c r="B28" s="6" t="n">
        <f aca="false">SUM(Monthly!B28:D28)</f>
        <v>0</v>
      </c>
      <c r="C28" s="6" t="n">
        <f aca="false">SUM(Monthly!E28:G28)</f>
        <v>0</v>
      </c>
      <c r="D28" s="6" t="n">
        <f aca="false">SUM(Monthly!H28:J28)</f>
        <v>0</v>
      </c>
      <c r="E28" s="6" t="n">
        <f aca="false">SUM(Monthly!K28:M28)</f>
        <v>0</v>
      </c>
      <c r="F28" s="8" t="n">
        <f aca="false">SUM(Monthly!N28:P28)</f>
        <v>0</v>
      </c>
      <c r="G28" s="8" t="n">
        <f aca="false">SUM(Monthly!Q28:S28)</f>
        <v>0</v>
      </c>
      <c r="H28" s="8" t="n">
        <f aca="false">SUM(Monthly!T28:V28)</f>
        <v>0</v>
      </c>
      <c r="I28" s="8" t="n">
        <f aca="false">SUM(Monthly!W28:Y28)</f>
        <v>0</v>
      </c>
      <c r="J28" s="9" t="n">
        <f aca="false">SUM(Monthly!Z28:AB28)</f>
        <v>0</v>
      </c>
      <c r="K28" s="9" t="n">
        <f aca="false">SUM(Monthly!AC28:AE28)</f>
        <v>0</v>
      </c>
      <c r="L28" s="9" t="n">
        <f aca="false">SUM(Monthly!AF28:AH28)</f>
        <v>0</v>
      </c>
      <c r="M28" s="9" t="n">
        <f aca="false">SUM(Monthly!AI28:AK28)</f>
        <v>0</v>
      </c>
    </row>
    <row r="29" customFormat="false" ht="13.8" hidden="false" customHeight="false" outlineLevel="0" collapsed="false">
      <c r="A29" s="11" t="s">
        <v>71</v>
      </c>
      <c r="B29" s="6" t="n">
        <f aca="false">SUM(Monthly!B29:D29)</f>
        <v>28668.505</v>
      </c>
      <c r="C29" s="6" t="n">
        <f aca="false">SUM(Monthly!E29:G29)</f>
        <v>18703.0283705011</v>
      </c>
      <c r="D29" s="6" t="n">
        <f aca="false">SUM(Monthly!H29:J29)</f>
        <v>19453.4492841055</v>
      </c>
      <c r="E29" s="6" t="n">
        <f aca="false">SUM(Monthly!K29:M29)</f>
        <v>40794.4754331568</v>
      </c>
      <c r="F29" s="8" t="n">
        <f aca="false">SUM(Monthly!N29:P29)</f>
        <v>21446.5162727631</v>
      </c>
      <c r="G29" s="8" t="n">
        <f aca="false">SUM(Monthly!Q29:S29)</f>
        <v>26519.2640091711</v>
      </c>
      <c r="H29" s="8" t="n">
        <f aca="false">SUM(Monthly!T29:V29)</f>
        <v>20390.116744825</v>
      </c>
      <c r="I29" s="8" t="n">
        <f aca="false">SUM(Monthly!W29:Y29)</f>
        <v>71751.6124928991</v>
      </c>
      <c r="J29" s="9" t="n">
        <f aca="false">SUM(Monthly!Z29:AB29)</f>
        <v>15228.1597042326</v>
      </c>
      <c r="K29" s="9" t="n">
        <f aca="false">SUM(Monthly!AC29:AE29)</f>
        <v>24834.6172304291</v>
      </c>
      <c r="L29" s="9" t="n">
        <f aca="false">SUM(Monthly!AF29:AH29)</f>
        <v>8170.65626719391</v>
      </c>
      <c r="M29" s="9" t="n">
        <f aca="false">SUM(Monthly!AI29:AK29)</f>
        <v>35832.3963070967</v>
      </c>
    </row>
    <row r="30" customFormat="false" ht="13.8" hidden="false" customHeight="false" outlineLevel="0" collapsed="false">
      <c r="A30" s="11" t="s">
        <v>72</v>
      </c>
      <c r="B30" s="6" t="n">
        <f aca="false">SUM(Monthly!B30:D30)</f>
        <v>0</v>
      </c>
      <c r="C30" s="6" t="n">
        <f aca="false">SUM(Monthly!E30:G30)</f>
        <v>0</v>
      </c>
      <c r="D30" s="6" t="n">
        <f aca="false">SUM(Monthly!H30:J30)</f>
        <v>0</v>
      </c>
      <c r="E30" s="6" t="n">
        <f aca="false">SUM(Monthly!K30:M30)</f>
        <v>0</v>
      </c>
      <c r="F30" s="8" t="n">
        <f aca="false">SUM(Monthly!N30:P30)</f>
        <v>0</v>
      </c>
      <c r="G30" s="8" t="n">
        <f aca="false">SUM(Monthly!Q30:S30)</f>
        <v>0</v>
      </c>
      <c r="H30" s="8" t="n">
        <f aca="false">SUM(Monthly!T30:V30)</f>
        <v>0</v>
      </c>
      <c r="I30" s="8" t="n">
        <f aca="false">SUM(Monthly!W30:Y30)</f>
        <v>0</v>
      </c>
      <c r="J30" s="9" t="n">
        <f aca="false">SUM(Monthly!Z30:AB30)</f>
        <v>0</v>
      </c>
      <c r="K30" s="9" t="n">
        <f aca="false">SUM(Monthly!AC30:AE30)</f>
        <v>0</v>
      </c>
      <c r="L30" s="9" t="n">
        <f aca="false">SUM(Monthly!AF30:AH30)</f>
        <v>0</v>
      </c>
      <c r="M30" s="9" t="n">
        <f aca="false">SUM(Monthly!AI30:AK30)</f>
        <v>0</v>
      </c>
    </row>
    <row r="31" customFormat="false" ht="13.8" hidden="false" customHeight="false" outlineLevel="0" collapsed="false">
      <c r="A31" s="11" t="s">
        <v>73</v>
      </c>
      <c r="B31" s="6" t="n">
        <f aca="false">SUM(Monthly!B31:D31)</f>
        <v>13081.745</v>
      </c>
      <c r="C31" s="6" t="n">
        <f aca="false">SUM(Monthly!E31:G31)</f>
        <v>23047.2216294989</v>
      </c>
      <c r="D31" s="6" t="n">
        <f aca="false">SUM(Monthly!H31:J31)</f>
        <v>22296.8007158945</v>
      </c>
      <c r="E31" s="6" t="n">
        <f aca="false">SUM(Monthly!K31:M31)</f>
        <v>955.774566843181</v>
      </c>
      <c r="F31" s="8" t="n">
        <f aca="false">SUM(Monthly!N31:P31)</f>
        <v>20303.7337272368</v>
      </c>
      <c r="G31" s="8" t="n">
        <f aca="false">SUM(Monthly!Q31:S31)</f>
        <v>15230.9859908289</v>
      </c>
      <c r="H31" s="8" t="n">
        <f aca="false">SUM(Monthly!T31:V31)</f>
        <v>78995.941768158</v>
      </c>
      <c r="I31" s="8" t="n">
        <f aca="false">SUM(Monthly!W31:Y31)</f>
        <v>19927.8015771805</v>
      </c>
      <c r="J31" s="9" t="n">
        <f aca="false">SUM(Monthly!Z31:AB31)</f>
        <v>26205.7669574279</v>
      </c>
      <c r="K31" s="9" t="n">
        <f aca="false">SUM(Monthly!AC31:AE31)</f>
        <v>34961.6450182558</v>
      </c>
      <c r="L31" s="9" t="n">
        <f aca="false">SUM(Monthly!AF31:AH31)</f>
        <v>31351.9680717383</v>
      </c>
      <c r="M31" s="9" t="n">
        <f aca="false">SUM(Monthly!AI31:AK31)</f>
        <v>12902.3864618954</v>
      </c>
    </row>
    <row r="32" customFormat="false" ht="13.8" hidden="false" customHeight="false" outlineLevel="0" collapsed="false">
      <c r="A32" s="11" t="s">
        <v>74</v>
      </c>
      <c r="B32" s="6" t="n">
        <f aca="false">SUM(Monthly!B32:D32)</f>
        <v>0</v>
      </c>
      <c r="C32" s="6" t="n">
        <f aca="false">SUM(Monthly!E32:G32)</f>
        <v>0</v>
      </c>
      <c r="D32" s="6" t="n">
        <f aca="false">SUM(Monthly!H32:J32)</f>
        <v>0</v>
      </c>
      <c r="E32" s="6" t="n">
        <f aca="false">SUM(Monthly!K32:M32)</f>
        <v>0</v>
      </c>
      <c r="F32" s="8" t="n">
        <f aca="false">SUM(Monthly!N32:P32)</f>
        <v>0</v>
      </c>
      <c r="G32" s="8" t="n">
        <f aca="false">SUM(Monthly!Q32:S32)</f>
        <v>0</v>
      </c>
      <c r="H32" s="8" t="n">
        <f aca="false">SUM(Monthly!T32:V32)</f>
        <v>6884.66148701697</v>
      </c>
      <c r="I32" s="8" t="n">
        <f aca="false">SUM(Monthly!W32:Y32)</f>
        <v>2057.76592992037</v>
      </c>
      <c r="J32" s="9" t="n">
        <f aca="false">SUM(Monthly!Z32:AB32)</f>
        <v>1653.77333833941</v>
      </c>
      <c r="K32" s="9" t="n">
        <f aca="false">SUM(Monthly!AC32:AE32)</f>
        <v>4143.09775131498</v>
      </c>
      <c r="L32" s="9" t="n">
        <f aca="false">SUM(Monthly!AF32:AH32)</f>
        <v>472.76566106786</v>
      </c>
      <c r="M32" s="9" t="n">
        <f aca="false">SUM(Monthly!AI32:AK32)</f>
        <v>3415.41723100796</v>
      </c>
    </row>
    <row r="33" customFormat="false" ht="13.8" hidden="false" customHeight="false" outlineLevel="0" collapsed="false">
      <c r="A33" s="11" t="s">
        <v>75</v>
      </c>
      <c r="B33" s="6" t="n">
        <f aca="false">SUM(Monthly!B33:D33)</f>
        <v>0</v>
      </c>
      <c r="C33" s="6" t="n">
        <f aca="false">SUM(Monthly!E33:G33)</f>
        <v>0</v>
      </c>
      <c r="D33" s="6" t="n">
        <f aca="false">SUM(Monthly!H33:J33)</f>
        <v>0</v>
      </c>
      <c r="E33" s="6" t="n">
        <f aca="false">SUM(Monthly!K33:M33)</f>
        <v>0</v>
      </c>
      <c r="F33" s="8" t="n">
        <f aca="false">SUM(Monthly!N33:P33)</f>
        <v>0</v>
      </c>
      <c r="G33" s="8" t="n">
        <f aca="false">SUM(Monthly!Q33:S33)</f>
        <v>0</v>
      </c>
      <c r="H33" s="8" t="n">
        <f aca="false">SUM(Monthly!T33:V33)</f>
        <v>0</v>
      </c>
      <c r="I33" s="8" t="n">
        <f aca="false">SUM(Monthly!W33:Y33)</f>
        <v>0</v>
      </c>
      <c r="J33" s="9" t="n">
        <f aca="false">SUM(Monthly!Z33:AB33)</f>
        <v>0</v>
      </c>
      <c r="K33" s="9" t="n">
        <f aca="false">SUM(Monthly!AC33:AE33)</f>
        <v>0</v>
      </c>
      <c r="L33" s="9" t="n">
        <f aca="false">SUM(Monthly!AF33:AH33)</f>
        <v>0</v>
      </c>
      <c r="M33" s="9" t="n">
        <f aca="false">SUM(Monthly!AI33:AK33)</f>
        <v>0</v>
      </c>
    </row>
    <row r="34" customFormat="false" ht="13.8" hidden="false" customHeight="false" outlineLevel="0" collapsed="false">
      <c r="A34" s="11" t="s">
        <v>76</v>
      </c>
      <c r="B34" s="6" t="n">
        <f aca="false">SUM(Monthly!B34:D34)</f>
        <v>41750.25</v>
      </c>
      <c r="C34" s="6" t="n">
        <f aca="false">SUM(Monthly!E34:G34)</f>
        <v>41750.25</v>
      </c>
      <c r="D34" s="6" t="n">
        <f aca="false">SUM(Monthly!H34:J34)</f>
        <v>41750.25</v>
      </c>
      <c r="E34" s="6" t="n">
        <f aca="false">SUM(Monthly!K34:M34)</f>
        <v>41750.25</v>
      </c>
      <c r="F34" s="8" t="n">
        <f aca="false">SUM(Monthly!N34:P34)</f>
        <v>41750.25</v>
      </c>
      <c r="G34" s="8" t="n">
        <f aca="false">SUM(Monthly!Q34:S34)</f>
        <v>41750.25</v>
      </c>
      <c r="H34" s="8" t="n">
        <f aca="false">SUM(Monthly!T34:V34)</f>
        <v>106270.72</v>
      </c>
      <c r="I34" s="8" t="n">
        <f aca="false">SUM(Monthly!W34:Y34)</f>
        <v>93737.18</v>
      </c>
      <c r="J34" s="9" t="n">
        <f aca="false">SUM(Monthly!Z34:AB34)</f>
        <v>43087.7</v>
      </c>
      <c r="K34" s="9" t="n">
        <f aca="false">SUM(Monthly!AC34:AE34)</f>
        <v>63939.36</v>
      </c>
      <c r="L34" s="9" t="n">
        <f aca="false">SUM(Monthly!AF34:AH34)</f>
        <v>39995.39</v>
      </c>
      <c r="M34" s="9" t="n">
        <f aca="false">SUM(Monthly!AI34:AK34)</f>
        <v>52150.2</v>
      </c>
    </row>
    <row r="35" customFormat="false" ht="13.8" hidden="false" customHeight="false" outlineLevel="0" collapsed="false">
      <c r="B35" s="6" t="n">
        <f aca="false">SUM(Monthly!B35:D35)</f>
        <v>0</v>
      </c>
      <c r="C35" s="6" t="n">
        <f aca="false">SUM(Monthly!E35:G35)</f>
        <v>0</v>
      </c>
      <c r="D35" s="6" t="n">
        <f aca="false">SUM(Monthly!H35:J35)</f>
        <v>0</v>
      </c>
      <c r="E35" s="6" t="n">
        <f aca="false">SUM(Monthly!K35:M35)</f>
        <v>0</v>
      </c>
      <c r="F35" s="8" t="n">
        <f aca="false">SUM(Monthly!N35:P35)</f>
        <v>0</v>
      </c>
      <c r="G35" s="8" t="n">
        <f aca="false">SUM(Monthly!Q35:S35)</f>
        <v>0</v>
      </c>
      <c r="H35" s="8" t="n">
        <f aca="false">SUM(Monthly!T35:V35)</f>
        <v>0</v>
      </c>
      <c r="I35" s="8" t="n">
        <f aca="false">SUM(Monthly!W35:Y35)</f>
        <v>0</v>
      </c>
      <c r="J35" s="9" t="n">
        <f aca="false">SUM(Monthly!Z35:AB35)</f>
        <v>0</v>
      </c>
      <c r="K35" s="9" t="n">
        <f aca="false">SUM(Monthly!AC35:AE35)</f>
        <v>0</v>
      </c>
      <c r="L35" s="9" t="n">
        <f aca="false">SUM(Monthly!AF35:AH35)</f>
        <v>0</v>
      </c>
      <c r="M35" s="9" t="n">
        <f aca="false">SUM(Monthly!AI35:AK35)</f>
        <v>0</v>
      </c>
    </row>
    <row r="36" customFormat="false" ht="13.8" hidden="false" customHeight="false" outlineLevel="0" collapsed="false">
      <c r="A36" s="11" t="s">
        <v>77</v>
      </c>
      <c r="B36" s="6" t="n">
        <f aca="false">SUM(Monthly!B36:D36)</f>
        <v>1362.62</v>
      </c>
      <c r="C36" s="6" t="n">
        <f aca="false">SUM(Monthly!E36:G36)</f>
        <v>0</v>
      </c>
      <c r="D36" s="6" t="n">
        <f aca="false">SUM(Monthly!H36:J36)</f>
        <v>1896.80983719433</v>
      </c>
      <c r="E36" s="6" t="n">
        <f aca="false">SUM(Monthly!K36:M36)</f>
        <v>18473.3029679952</v>
      </c>
      <c r="F36" s="8" t="n">
        <f aca="false">SUM(Monthly!N36:P36)</f>
        <v>3664.62719608701</v>
      </c>
      <c r="G36" s="8" t="n">
        <f aca="false">SUM(Monthly!Q36:S36)</f>
        <v>55875.2992954686</v>
      </c>
      <c r="H36" s="8" t="n">
        <f aca="false">SUM(Monthly!T36:V36)</f>
        <v>11385.4777768475</v>
      </c>
      <c r="I36" s="8" t="n">
        <f aca="false">SUM(Monthly!W36:Y36)</f>
        <v>37781.0829784926</v>
      </c>
      <c r="J36" s="9" t="n">
        <f aca="false">SUM(Monthly!Z36:AB36)</f>
        <v>20451.8563701229</v>
      </c>
      <c r="K36" s="9" t="n">
        <f aca="false">SUM(Monthly!AC36:AE36)</f>
        <v>31712.9560638132</v>
      </c>
      <c r="L36" s="9" t="n">
        <f aca="false">SUM(Monthly!AF36:AH36)</f>
        <v>3772.35089341734</v>
      </c>
      <c r="M36" s="9" t="n">
        <f aca="false">SUM(Monthly!AI36:AK36)</f>
        <v>48065.8647960121</v>
      </c>
    </row>
    <row r="37" customFormat="false" ht="13.8" hidden="false" customHeight="false" outlineLevel="0" collapsed="false">
      <c r="A37" s="11" t="s">
        <v>78</v>
      </c>
      <c r="B37" s="6" t="n">
        <f aca="false">SUM(Monthly!B37:D37)</f>
        <v>0</v>
      </c>
      <c r="C37" s="6" t="n">
        <f aca="false">SUM(Monthly!E37:G37)</f>
        <v>0</v>
      </c>
      <c r="D37" s="6" t="n">
        <f aca="false">SUM(Monthly!H37:J37)</f>
        <v>0</v>
      </c>
      <c r="E37" s="6" t="n">
        <f aca="false">SUM(Monthly!K37:M37)</f>
        <v>0</v>
      </c>
      <c r="F37" s="8" t="n">
        <f aca="false">SUM(Monthly!N37:P37)</f>
        <v>0</v>
      </c>
      <c r="G37" s="8" t="n">
        <f aca="false">SUM(Monthly!Q37:S37)</f>
        <v>0</v>
      </c>
      <c r="H37" s="8" t="n">
        <f aca="false">SUM(Monthly!T37:V37)</f>
        <v>0</v>
      </c>
      <c r="I37" s="8" t="n">
        <f aca="false">SUM(Monthly!W37:Y37)</f>
        <v>0</v>
      </c>
      <c r="J37" s="9" t="n">
        <f aca="false">SUM(Monthly!Z37:AB37)</f>
        <v>0</v>
      </c>
      <c r="K37" s="9" t="n">
        <f aca="false">SUM(Monthly!AC37:AE37)</f>
        <v>0</v>
      </c>
      <c r="L37" s="9" t="n">
        <f aca="false">SUM(Monthly!AF37:AH37)</f>
        <v>0</v>
      </c>
      <c r="M37" s="9" t="n">
        <f aca="false">SUM(Monthly!AI37:AK37)</f>
        <v>0</v>
      </c>
    </row>
    <row r="38" customFormat="false" ht="13.8" hidden="false" customHeight="false" outlineLevel="0" collapsed="false">
      <c r="A38" s="11" t="s">
        <v>79</v>
      </c>
      <c r="B38" s="6" t="n">
        <f aca="false">SUM(Monthly!B38:D38)</f>
        <v>0</v>
      </c>
      <c r="C38" s="6" t="n">
        <f aca="false">SUM(Monthly!E38:G38)</f>
        <v>0</v>
      </c>
      <c r="D38" s="6" t="n">
        <f aca="false">SUM(Monthly!H38:J38)</f>
        <v>2446.61016280567</v>
      </c>
      <c r="E38" s="6" t="n">
        <f aca="false">SUM(Monthly!K38:M38)</f>
        <v>373.607032004831</v>
      </c>
      <c r="F38" s="8" t="n">
        <f aca="false">SUM(Monthly!N38:P38)</f>
        <v>184.082803912988</v>
      </c>
      <c r="G38" s="8" t="n">
        <f aca="false">SUM(Monthly!Q38:S38)</f>
        <v>26770.2307045314</v>
      </c>
      <c r="H38" s="8" t="n">
        <f aca="false">SUM(Monthly!T38:V38)</f>
        <v>28317.4082530033</v>
      </c>
      <c r="I38" s="8" t="n">
        <f aca="false">SUM(Monthly!W38:Y38)</f>
        <v>9890.71535632512</v>
      </c>
      <c r="J38" s="9" t="n">
        <f aca="false">SUM(Monthly!Z38:AB38)</f>
        <v>14455.9340499586</v>
      </c>
      <c r="K38" s="9" t="n">
        <f aca="false">SUM(Monthly!AC38:AE38)</f>
        <v>37516.4217564311</v>
      </c>
      <c r="L38" s="9" t="n">
        <f aca="false">SUM(Monthly!AF38:AH38)</f>
        <v>7263.14859342602</v>
      </c>
      <c r="M38" s="9" t="n">
        <f aca="false">SUM(Monthly!AI38:AK38)</f>
        <v>16914.3058053422</v>
      </c>
    </row>
    <row r="39" customFormat="false" ht="13.8" hidden="false" customHeight="false" outlineLevel="0" collapsed="false">
      <c r="A39" s="11" t="s">
        <v>80</v>
      </c>
      <c r="B39" s="6" t="n">
        <f aca="false">SUM(Monthly!B39:D39)</f>
        <v>0</v>
      </c>
      <c r="C39" s="6" t="n">
        <f aca="false">SUM(Monthly!E39:G39)</f>
        <v>0</v>
      </c>
      <c r="D39" s="6" t="n">
        <f aca="false">SUM(Monthly!H39:J39)</f>
        <v>0</v>
      </c>
      <c r="E39" s="6" t="n">
        <f aca="false">SUM(Monthly!K39:M39)</f>
        <v>0</v>
      </c>
      <c r="F39" s="8" t="n">
        <f aca="false">SUM(Monthly!N39:P39)</f>
        <v>0</v>
      </c>
      <c r="G39" s="8" t="n">
        <f aca="false">SUM(Monthly!Q39:S39)</f>
        <v>0</v>
      </c>
      <c r="H39" s="8" t="n">
        <f aca="false">SUM(Monthly!T39:V39)</f>
        <v>1942.32397014925</v>
      </c>
      <c r="I39" s="8" t="n">
        <f aca="false">SUM(Monthly!W39:Y39)</f>
        <v>766.821665182235</v>
      </c>
      <c r="J39" s="9" t="n">
        <f aca="false">SUM(Monthly!Z39:AB39)</f>
        <v>187.599579918472</v>
      </c>
      <c r="K39" s="9" t="n">
        <f aca="false">SUM(Monthly!AC39:AE39)</f>
        <v>5059.19217975585</v>
      </c>
      <c r="L39" s="9" t="n">
        <f aca="false">SUM(Monthly!AF39:AH39)</f>
        <v>122.060513156638</v>
      </c>
      <c r="M39" s="9" t="n">
        <f aca="false">SUM(Monthly!AI39:AK39)</f>
        <v>4591.60939864564</v>
      </c>
    </row>
    <row r="40" customFormat="false" ht="13.8" hidden="false" customHeight="false" outlineLevel="0" collapsed="false">
      <c r="A40" s="11" t="s">
        <v>81</v>
      </c>
      <c r="B40" s="6" t="n">
        <f aca="false">SUM(Monthly!B40:D40)</f>
        <v>0</v>
      </c>
      <c r="C40" s="6" t="n">
        <f aca="false">SUM(Monthly!E40:G40)</f>
        <v>0</v>
      </c>
      <c r="D40" s="6" t="n">
        <f aca="false">SUM(Monthly!H40:J40)</f>
        <v>0</v>
      </c>
      <c r="E40" s="6" t="n">
        <f aca="false">SUM(Monthly!K40:M40)</f>
        <v>0</v>
      </c>
      <c r="F40" s="8" t="n">
        <f aca="false">SUM(Monthly!N40:P40)</f>
        <v>0</v>
      </c>
      <c r="G40" s="8" t="n">
        <f aca="false">SUM(Monthly!Q40:S40)</f>
        <v>0</v>
      </c>
      <c r="H40" s="8" t="n">
        <f aca="false">SUM(Monthly!T40:V40)</f>
        <v>0</v>
      </c>
      <c r="I40" s="8" t="n">
        <f aca="false">SUM(Monthly!W40:Y40)</f>
        <v>0</v>
      </c>
      <c r="J40" s="9" t="n">
        <f aca="false">SUM(Monthly!Z40:AB40)</f>
        <v>0</v>
      </c>
      <c r="K40" s="9" t="n">
        <f aca="false">SUM(Monthly!AC40:AE40)</f>
        <v>0</v>
      </c>
      <c r="L40" s="9" t="n">
        <f aca="false">SUM(Monthly!AF40:AH40)</f>
        <v>0</v>
      </c>
      <c r="M40" s="9" t="n">
        <f aca="false">SUM(Monthly!AI40:AK40)</f>
        <v>0</v>
      </c>
    </row>
    <row r="41" customFormat="false" ht="13.8" hidden="false" customHeight="false" outlineLevel="0" collapsed="false">
      <c r="A41" s="11" t="s">
        <v>82</v>
      </c>
      <c r="B41" s="6" t="n">
        <f aca="false">SUM(Monthly!B41:D41)</f>
        <v>1362.62</v>
      </c>
      <c r="C41" s="6" t="n">
        <f aca="false">SUM(Monthly!E41:G41)</f>
        <v>0</v>
      </c>
      <c r="D41" s="6" t="n">
        <f aca="false">SUM(Monthly!H41:J41)</f>
        <v>4343.42</v>
      </c>
      <c r="E41" s="6" t="n">
        <f aca="false">SUM(Monthly!K41:M41)</f>
        <v>18846.91</v>
      </c>
      <c r="F41" s="8" t="n">
        <f aca="false">SUM(Monthly!N41:P41)</f>
        <v>3848.71</v>
      </c>
      <c r="G41" s="8" t="n">
        <f aca="false">SUM(Monthly!Q41:S41)</f>
        <v>82645.53</v>
      </c>
      <c r="H41" s="8" t="n">
        <f aca="false">SUM(Monthly!T41:V41)</f>
        <v>41645.21</v>
      </c>
      <c r="I41" s="8" t="n">
        <f aca="false">SUM(Monthly!W41:Y41)</f>
        <v>48438.62</v>
      </c>
      <c r="J41" s="9" t="n">
        <f aca="false">SUM(Monthly!Z41:AB41)</f>
        <v>35095.39</v>
      </c>
      <c r="K41" s="9" t="n">
        <f aca="false">SUM(Monthly!AC41:AE41)</f>
        <v>74288.57</v>
      </c>
      <c r="L41" s="9" t="n">
        <f aca="false">SUM(Monthly!AF41:AH41)</f>
        <v>11157.56</v>
      </c>
      <c r="M41" s="9" t="n">
        <f aca="false">SUM(Monthly!AI41:AK41)</f>
        <v>69571.78</v>
      </c>
    </row>
    <row r="42" customFormat="false" ht="13.8" hidden="false" customHeight="false" outlineLevel="0" collapsed="false">
      <c r="B42" s="6" t="n">
        <f aca="false">SUM(Monthly!B42:D42)</f>
        <v>0</v>
      </c>
      <c r="C42" s="6" t="n">
        <f aca="false">SUM(Monthly!E42:G42)</f>
        <v>0</v>
      </c>
      <c r="D42" s="6" t="n">
        <f aca="false">SUM(Monthly!H42:J42)</f>
        <v>0</v>
      </c>
      <c r="E42" s="6" t="n">
        <f aca="false">SUM(Monthly!K42:M42)</f>
        <v>0</v>
      </c>
      <c r="F42" s="8" t="n">
        <f aca="false">SUM(Monthly!N42:P42)</f>
        <v>0</v>
      </c>
      <c r="G42" s="8" t="n">
        <f aca="false">SUM(Monthly!Q42:S42)</f>
        <v>0</v>
      </c>
      <c r="H42" s="8" t="n">
        <f aca="false">SUM(Monthly!T42:V42)</f>
        <v>0</v>
      </c>
      <c r="I42" s="8" t="n">
        <f aca="false">SUM(Monthly!W42:Y42)</f>
        <v>0</v>
      </c>
      <c r="J42" s="9" t="n">
        <f aca="false">SUM(Monthly!Z42:AB42)</f>
        <v>0</v>
      </c>
      <c r="K42" s="9" t="n">
        <f aca="false">SUM(Monthly!AC42:AE42)</f>
        <v>0</v>
      </c>
      <c r="L42" s="9" t="n">
        <f aca="false">SUM(Monthly!AF42:AH42)</f>
        <v>0</v>
      </c>
      <c r="M42" s="9" t="n">
        <f aca="false">SUM(Monthly!AI42:AK42)</f>
        <v>0</v>
      </c>
    </row>
    <row r="43" customFormat="false" ht="13.8" hidden="false" customHeight="false" outlineLevel="0" collapsed="false">
      <c r="A43" s="11" t="s">
        <v>83</v>
      </c>
      <c r="B43" s="6" t="n">
        <f aca="false">SUM(Monthly!B43:D43)</f>
        <v>876328.591538018</v>
      </c>
      <c r="C43" s="6" t="n">
        <f aca="false">SUM(Monthly!E43:G43)</f>
        <v>742198.332863035</v>
      </c>
      <c r="D43" s="6" t="n">
        <f aca="false">SUM(Monthly!H43:J43)</f>
        <v>420517.84702806</v>
      </c>
      <c r="E43" s="6" t="n">
        <f aca="false">SUM(Monthly!K43:M43)</f>
        <v>2508627.78835589</v>
      </c>
      <c r="F43" s="8" t="n">
        <f aca="false">SUM(Monthly!N43:P43)</f>
        <v>1325754.95435279</v>
      </c>
      <c r="G43" s="8" t="n">
        <f aca="false">SUM(Monthly!Q43:S43)</f>
        <v>1889143.82470803</v>
      </c>
      <c r="H43" s="8" t="n">
        <f aca="false">SUM(Monthly!T43:V43)</f>
        <v>710608.945793421</v>
      </c>
      <c r="I43" s="8" t="n">
        <f aca="false">SUM(Monthly!W43:Y43)</f>
        <v>2309316.47874872</v>
      </c>
      <c r="J43" s="9" t="n">
        <f aca="false">SUM(Monthly!Z43:AB43)</f>
        <v>2032506.20499586</v>
      </c>
      <c r="K43" s="9" t="n">
        <f aca="false">SUM(Monthly!AC43:AE43)</f>
        <v>1694920.73610712</v>
      </c>
      <c r="L43" s="9" t="n">
        <f aca="false">SUM(Monthly!AF43:AH43)</f>
        <v>1043422.77047646</v>
      </c>
      <c r="M43" s="9" t="n">
        <f aca="false">SUM(Monthly!AI43:AK43)</f>
        <v>3096148.16724112</v>
      </c>
    </row>
    <row r="44" customFormat="false" ht="13.8" hidden="false" customHeight="false" outlineLevel="0" collapsed="false">
      <c r="A44" s="11" t="s">
        <v>84</v>
      </c>
      <c r="B44" s="6" t="n">
        <f aca="false">SUM(Monthly!B44:D44)</f>
        <v>0</v>
      </c>
      <c r="C44" s="6" t="n">
        <f aca="false">SUM(Monthly!E44:G44)</f>
        <v>0</v>
      </c>
      <c r="D44" s="6" t="n">
        <f aca="false">SUM(Monthly!H44:J44)</f>
        <v>0</v>
      </c>
      <c r="E44" s="6" t="n">
        <f aca="false">SUM(Monthly!K44:M44)</f>
        <v>0</v>
      </c>
      <c r="F44" s="8" t="n">
        <f aca="false">SUM(Monthly!N44:P44)</f>
        <v>0</v>
      </c>
      <c r="G44" s="8" t="n">
        <f aca="false">SUM(Monthly!Q44:S44)</f>
        <v>0</v>
      </c>
      <c r="H44" s="8" t="n">
        <f aca="false">SUM(Monthly!T44:V44)</f>
        <v>0</v>
      </c>
      <c r="I44" s="8" t="n">
        <f aca="false">SUM(Monthly!W44:Y44)</f>
        <v>0</v>
      </c>
      <c r="J44" s="9" t="n">
        <f aca="false">SUM(Monthly!Z44:AB44)</f>
        <v>0</v>
      </c>
      <c r="K44" s="9" t="n">
        <f aca="false">SUM(Monthly!AC44:AE44)</f>
        <v>0</v>
      </c>
      <c r="L44" s="9" t="n">
        <f aca="false">SUM(Monthly!AF44:AH44)</f>
        <v>0</v>
      </c>
      <c r="M44" s="9" t="n">
        <f aca="false">SUM(Monthly!AI44:AK44)</f>
        <v>0</v>
      </c>
    </row>
    <row r="45" customFormat="false" ht="13.8" hidden="false" customHeight="false" outlineLevel="0" collapsed="false">
      <c r="A45" s="11" t="s">
        <v>85</v>
      </c>
      <c r="B45" s="6" t="n">
        <f aca="false">SUM(Monthly!B45:D45)</f>
        <v>81443.1584619825</v>
      </c>
      <c r="C45" s="6" t="n">
        <f aca="false">SUM(Monthly!E45:G45)</f>
        <v>468506.047136965</v>
      </c>
      <c r="D45" s="6" t="n">
        <f aca="false">SUM(Monthly!H45:J45)</f>
        <v>230739.262971941</v>
      </c>
      <c r="E45" s="6" t="n">
        <f aca="false">SUM(Monthly!K45:M45)</f>
        <v>31754.6916441047</v>
      </c>
      <c r="F45" s="8" t="n">
        <f aca="false">SUM(Monthly!N45:P45)</f>
        <v>646969.515647206</v>
      </c>
      <c r="G45" s="8" t="n">
        <f aca="false">SUM(Monthly!Q45:S45)</f>
        <v>529152.345291971</v>
      </c>
      <c r="H45" s="8" t="n">
        <f aca="false">SUM(Monthly!T45:V45)</f>
        <v>662928.591879509</v>
      </c>
      <c r="I45" s="8" t="n">
        <f aca="false">SUM(Monthly!W45:Y45)</f>
        <v>338815.532305216</v>
      </c>
      <c r="J45" s="9" t="n">
        <f aca="false">SUM(Monthly!Z45:AB45)</f>
        <v>1359918.70444111</v>
      </c>
      <c r="K45" s="9" t="n">
        <f aca="false">SUM(Monthly!AC45:AE45)</f>
        <v>1483915.3968654</v>
      </c>
      <c r="L45" s="9" t="n">
        <f aca="false">SUM(Monthly!AF45:AH45)</f>
        <v>1553098.75096863</v>
      </c>
      <c r="M45" s="9" t="n">
        <f aca="false">SUM(Monthly!AI45:AK45)</f>
        <v>715743.356228896</v>
      </c>
    </row>
    <row r="46" customFormat="false" ht="13.8" hidden="false" customHeight="false" outlineLevel="0" collapsed="false">
      <c r="A46" s="11" t="s">
        <v>86</v>
      </c>
      <c r="B46" s="6" t="n">
        <f aca="false">SUM(Monthly!B46:D46)</f>
        <v>0</v>
      </c>
      <c r="C46" s="6" t="n">
        <f aca="false">SUM(Monthly!E46:G46)</f>
        <v>0</v>
      </c>
      <c r="D46" s="6" t="n">
        <f aca="false">SUM(Monthly!H46:J46)</f>
        <v>0</v>
      </c>
      <c r="E46" s="6" t="n">
        <f aca="false">SUM(Monthly!K46:M46)</f>
        <v>0</v>
      </c>
      <c r="F46" s="8" t="n">
        <f aca="false">SUM(Monthly!N46:P46)</f>
        <v>0</v>
      </c>
      <c r="G46" s="8" t="n">
        <f aca="false">SUM(Monthly!Q46:S46)</f>
        <v>0</v>
      </c>
      <c r="H46" s="8" t="n">
        <f aca="false">SUM(Monthly!T46:V46)</f>
        <v>39503.4523270703</v>
      </c>
      <c r="I46" s="8" t="n">
        <f aca="false">SUM(Monthly!W46:Y46)</f>
        <v>21184.5989460707</v>
      </c>
      <c r="J46" s="9" t="n">
        <f aca="false">SUM(Monthly!Z46:AB46)</f>
        <v>13516.170563027</v>
      </c>
      <c r="K46" s="9" t="n">
        <f aca="false">SUM(Monthly!AC46:AE46)</f>
        <v>34193.7270274768</v>
      </c>
      <c r="L46" s="9" t="n">
        <f aca="false">SUM(Monthly!AF46:AH46)</f>
        <v>17794.9185549084</v>
      </c>
      <c r="M46" s="9" t="n">
        <f aca="false">SUM(Monthly!AI46:AK46)</f>
        <v>46489.2165299832</v>
      </c>
    </row>
    <row r="47" customFormat="false" ht="13.8" hidden="false" customHeight="false" outlineLevel="0" collapsed="false">
      <c r="A47" s="11" t="s">
        <v>87</v>
      </c>
      <c r="B47" s="6" t="n">
        <f aca="false">SUM(Monthly!B47:D47)</f>
        <v>0</v>
      </c>
      <c r="C47" s="6" t="n">
        <f aca="false">SUM(Monthly!E47:G47)</f>
        <v>0</v>
      </c>
      <c r="D47" s="6" t="n">
        <f aca="false">SUM(Monthly!H47:J47)</f>
        <v>0</v>
      </c>
      <c r="E47" s="6" t="n">
        <f aca="false">SUM(Monthly!K47:M47)</f>
        <v>0</v>
      </c>
      <c r="F47" s="8" t="n">
        <f aca="false">SUM(Monthly!N47:P47)</f>
        <v>0</v>
      </c>
      <c r="G47" s="8" t="n">
        <f aca="false">SUM(Monthly!Q47:S47)</f>
        <v>0</v>
      </c>
      <c r="H47" s="8" t="n">
        <f aca="false">SUM(Monthly!T47:V47)</f>
        <v>0</v>
      </c>
      <c r="I47" s="8" t="n">
        <f aca="false">SUM(Monthly!W47:Y47)</f>
        <v>0</v>
      </c>
      <c r="J47" s="9" t="n">
        <f aca="false">SUM(Monthly!Z47:AB47)</f>
        <v>0</v>
      </c>
      <c r="K47" s="9" t="n">
        <f aca="false">SUM(Monthly!AC47:AE47)</f>
        <v>0</v>
      </c>
      <c r="L47" s="9" t="n">
        <f aca="false">SUM(Monthly!AF47:AH47)</f>
        <v>0</v>
      </c>
      <c r="M47" s="9" t="n">
        <f aca="false">SUM(Monthly!AI47:AK47)</f>
        <v>0</v>
      </c>
    </row>
    <row r="48" customFormat="false" ht="13.8" hidden="false" customHeight="false" outlineLevel="0" collapsed="false">
      <c r="A48" s="11" t="s">
        <v>88</v>
      </c>
      <c r="B48" s="6" t="n">
        <f aca="false">SUM(Monthly!B48:D48)</f>
        <v>957771.75</v>
      </c>
      <c r="C48" s="6" t="n">
        <f aca="false">SUM(Monthly!E48:G48)</f>
        <v>1210704.38</v>
      </c>
      <c r="D48" s="6" t="n">
        <f aca="false">SUM(Monthly!H48:J48)</f>
        <v>651257.11</v>
      </c>
      <c r="E48" s="6" t="n">
        <f aca="false">SUM(Monthly!K48:M48)</f>
        <v>2540382.48</v>
      </c>
      <c r="F48" s="8" t="n">
        <f aca="false">SUM(Monthly!N48:P48)</f>
        <v>1972724.47</v>
      </c>
      <c r="G48" s="8" t="n">
        <f aca="false">SUM(Monthly!Q48:S48)</f>
        <v>2418296.17</v>
      </c>
      <c r="H48" s="8" t="n">
        <f aca="false">SUM(Monthly!T48:V48)</f>
        <v>1413040.99</v>
      </c>
      <c r="I48" s="8" t="n">
        <f aca="false">SUM(Monthly!W48:Y48)</f>
        <v>2669316.61</v>
      </c>
      <c r="J48" s="9" t="n">
        <f aca="false">SUM(Monthly!Z48:AB48)</f>
        <v>3405941.08</v>
      </c>
      <c r="K48" s="9" t="n">
        <f aca="false">SUM(Monthly!AC48:AE48)</f>
        <v>3213029.86</v>
      </c>
      <c r="L48" s="9" t="n">
        <f aca="false">SUM(Monthly!AF48:AH48)</f>
        <v>2614316.44</v>
      </c>
      <c r="M48" s="9" t="n">
        <f aca="false">SUM(Monthly!AI48:AK48)</f>
        <v>3858380.74</v>
      </c>
    </row>
    <row r="49" customFormat="false" ht="13.8" hidden="false" customHeight="false" outlineLevel="0" collapsed="false">
      <c r="B49" s="6" t="n">
        <f aca="false">SUM(Monthly!B49:D49)</f>
        <v>0</v>
      </c>
      <c r="C49" s="6" t="n">
        <f aca="false">SUM(Monthly!E49:G49)</f>
        <v>0</v>
      </c>
      <c r="D49" s="6" t="n">
        <f aca="false">SUM(Monthly!H49:J49)</f>
        <v>0</v>
      </c>
      <c r="E49" s="6" t="n">
        <f aca="false">SUM(Monthly!K49:M49)</f>
        <v>0</v>
      </c>
      <c r="F49" s="8" t="n">
        <f aca="false">SUM(Monthly!N49:P49)</f>
        <v>0</v>
      </c>
      <c r="G49" s="8" t="n">
        <f aca="false">SUM(Monthly!Q49:S49)</f>
        <v>0</v>
      </c>
      <c r="H49" s="8" t="n">
        <f aca="false">SUM(Monthly!T49:V49)</f>
        <v>0</v>
      </c>
      <c r="I49" s="8" t="n">
        <f aca="false">SUM(Monthly!W49:Y49)</f>
        <v>0</v>
      </c>
      <c r="J49" s="9" t="n">
        <f aca="false">SUM(Monthly!Z49:AB49)</f>
        <v>0</v>
      </c>
      <c r="K49" s="9" t="n">
        <f aca="false">SUM(Monthly!AC49:AE49)</f>
        <v>0</v>
      </c>
      <c r="L49" s="9" t="n">
        <f aca="false">SUM(Monthly!AF49:AH49)</f>
        <v>0</v>
      </c>
      <c r="M49" s="9" t="n">
        <f aca="false">SUM(Monthly!AI49:AK49)</f>
        <v>0</v>
      </c>
    </row>
    <row r="50" customFormat="false" ht="13.8" hidden="false" customHeight="false" outlineLevel="0" collapsed="false">
      <c r="A50" s="11" t="s">
        <v>89</v>
      </c>
      <c r="B50" s="6" t="n">
        <f aca="false">SUM(Monthly!B50:D50)</f>
        <v>34941.2218460664</v>
      </c>
      <c r="C50" s="6" t="n">
        <f aca="false">SUM(Monthly!E50:G50)</f>
        <v>30338.8294927464</v>
      </c>
      <c r="D50" s="6" t="n">
        <f aca="false">SUM(Monthly!H50:J50)</f>
        <v>22368.7219564568</v>
      </c>
      <c r="E50" s="6" t="n">
        <f aca="false">SUM(Monthly!K50:M50)</f>
        <v>64277.5801258985</v>
      </c>
      <c r="F50" s="8" t="n">
        <f aca="false">SUM(Monthly!N50:P50)</f>
        <v>41652.8265198031</v>
      </c>
      <c r="G50" s="8" t="n">
        <f aca="false">SUM(Monthly!Q50:S50)</f>
        <v>49165.7213958684</v>
      </c>
      <c r="H50" s="8" t="n">
        <f aca="false">SUM(Monthly!T50:V50)</f>
        <v>24692.8439384839</v>
      </c>
      <c r="I50" s="8" t="n">
        <f aca="false">SUM(Monthly!W50:Y50)</f>
        <v>72744.8538198991</v>
      </c>
      <c r="J50" s="9" t="n">
        <f aca="false">SUM(Monthly!Z50:AB50)</f>
        <v>46032.7203021982</v>
      </c>
      <c r="K50" s="9" t="n">
        <f aca="false">SUM(Monthly!AC50:AE50)</f>
        <v>54909.8235846069</v>
      </c>
      <c r="L50" s="9" t="n">
        <f aca="false">SUM(Monthly!AF50:AH50)</f>
        <v>8905.03131567043</v>
      </c>
      <c r="M50" s="9" t="n">
        <f aca="false">SUM(Monthly!AI50:AK50)</f>
        <v>59487.805837038</v>
      </c>
    </row>
    <row r="51" customFormat="false" ht="13.8" hidden="false" customHeight="false" outlineLevel="0" collapsed="false">
      <c r="A51" s="11" t="s">
        <v>90</v>
      </c>
      <c r="B51" s="6" t="n">
        <f aca="false">SUM(Monthly!B51:D51)</f>
        <v>0</v>
      </c>
      <c r="C51" s="6" t="n">
        <f aca="false">SUM(Monthly!E51:G51)</f>
        <v>0</v>
      </c>
      <c r="D51" s="6" t="n">
        <f aca="false">SUM(Monthly!H51:J51)</f>
        <v>0</v>
      </c>
      <c r="E51" s="6" t="n">
        <f aca="false">SUM(Monthly!K51:M51)</f>
        <v>0</v>
      </c>
      <c r="F51" s="8" t="n">
        <f aca="false">SUM(Monthly!N51:P51)</f>
        <v>0</v>
      </c>
      <c r="G51" s="8" t="n">
        <f aca="false">SUM(Monthly!Q51:S51)</f>
        <v>0</v>
      </c>
      <c r="H51" s="8" t="n">
        <f aca="false">SUM(Monthly!T51:V51)</f>
        <v>0</v>
      </c>
      <c r="I51" s="8" t="n">
        <f aca="false">SUM(Monthly!W51:Y51)</f>
        <v>0</v>
      </c>
      <c r="J51" s="9" t="n">
        <f aca="false">SUM(Monthly!Z51:AB51)</f>
        <v>0</v>
      </c>
      <c r="K51" s="9" t="n">
        <f aca="false">SUM(Monthly!AC51:AE51)</f>
        <v>0</v>
      </c>
      <c r="L51" s="9" t="n">
        <f aca="false">SUM(Monthly!AF51:AH51)</f>
        <v>0</v>
      </c>
      <c r="M51" s="9" t="n">
        <f aca="false">SUM(Monthly!AI51:AK51)</f>
        <v>0</v>
      </c>
    </row>
    <row r="52" customFormat="false" ht="13.8" hidden="false" customHeight="false" outlineLevel="0" collapsed="false">
      <c r="A52" s="11" t="s">
        <v>91</v>
      </c>
      <c r="B52" s="6" t="n">
        <f aca="false">SUM(Monthly!B52:D52)</f>
        <v>2746.06815393355</v>
      </c>
      <c r="C52" s="6" t="n">
        <f aca="false">SUM(Monthly!E52:G52)</f>
        <v>18972.2605072536</v>
      </c>
      <c r="D52" s="6" t="n">
        <f aca="false">SUM(Monthly!H52:J52)</f>
        <v>7639.30804354313</v>
      </c>
      <c r="E52" s="6" t="n">
        <f aca="false">SUM(Monthly!K52:M52)</f>
        <v>946.909874101549</v>
      </c>
      <c r="F52" s="8" t="n">
        <f aca="false">SUM(Monthly!N52:P52)</f>
        <v>19726.1134801969</v>
      </c>
      <c r="G52" s="8" t="n">
        <f aca="false">SUM(Monthly!Q52:S52)</f>
        <v>13639.3586041317</v>
      </c>
      <c r="H52" s="8" t="n">
        <f aca="false">SUM(Monthly!T52:V52)</f>
        <v>24442.9927689877</v>
      </c>
      <c r="I52" s="8" t="n">
        <f aca="false">SUM(Monthly!W52:Y52)</f>
        <v>10911.0854432531</v>
      </c>
      <c r="J52" s="9" t="n">
        <f aca="false">SUM(Monthly!Z52:AB52)</f>
        <v>33058.1201816779</v>
      </c>
      <c r="K52" s="9" t="n">
        <f aca="false">SUM(Monthly!AC52:AE52)</f>
        <v>48288.3886632854</v>
      </c>
      <c r="L52" s="9" t="n">
        <f aca="false">SUM(Monthly!AF52:AH52)</f>
        <v>13494.2114184115</v>
      </c>
      <c r="M52" s="9" t="n">
        <f aca="false">SUM(Monthly!AI52:AK52)</f>
        <v>15845.1181815417</v>
      </c>
    </row>
    <row r="53" customFormat="false" ht="13.8" hidden="false" customHeight="false" outlineLevel="0" collapsed="false">
      <c r="A53" s="11" t="s">
        <v>92</v>
      </c>
      <c r="B53" s="6" t="n">
        <f aca="false">SUM(Monthly!B53:D53)</f>
        <v>0</v>
      </c>
      <c r="C53" s="6" t="n">
        <f aca="false">SUM(Monthly!E53:G53)</f>
        <v>0</v>
      </c>
      <c r="D53" s="6" t="n">
        <f aca="false">SUM(Monthly!H53:J53)</f>
        <v>0</v>
      </c>
      <c r="E53" s="6" t="n">
        <f aca="false">SUM(Monthly!K53:M53)</f>
        <v>0</v>
      </c>
      <c r="F53" s="8" t="n">
        <f aca="false">SUM(Monthly!N53:P53)</f>
        <v>0</v>
      </c>
      <c r="G53" s="8" t="n">
        <f aca="false">SUM(Monthly!Q53:S53)</f>
        <v>0</v>
      </c>
      <c r="H53" s="8" t="n">
        <f aca="false">SUM(Monthly!T53:V53)</f>
        <v>1497.94329252834</v>
      </c>
      <c r="I53" s="8" t="n">
        <f aca="false">SUM(Monthly!W53:Y53)</f>
        <v>811.430736847767</v>
      </c>
      <c r="J53" s="9" t="n">
        <f aca="false">SUM(Monthly!Z53:AB53)</f>
        <v>379.10951612381</v>
      </c>
      <c r="K53" s="9" t="n">
        <f aca="false">SUM(Monthly!AC53:AE53)</f>
        <v>1097.07775210779</v>
      </c>
      <c r="L53" s="9" t="n">
        <f aca="false">SUM(Monthly!AF53:AH53)</f>
        <v>140.787265918038</v>
      </c>
      <c r="M53" s="9" t="n">
        <f aca="false">SUM(Monthly!AI53:AK53)</f>
        <v>992.925981420322</v>
      </c>
    </row>
    <row r="54" customFormat="false" ht="13.8" hidden="false" customHeight="false" outlineLevel="0" collapsed="false">
      <c r="A54" s="11" t="s">
        <v>93</v>
      </c>
      <c r="B54" s="6" t="n">
        <f aca="false">SUM(Monthly!B54:D54)</f>
        <v>0</v>
      </c>
      <c r="C54" s="6" t="n">
        <f aca="false">SUM(Monthly!E54:G54)</f>
        <v>0</v>
      </c>
      <c r="D54" s="6" t="n">
        <f aca="false">SUM(Monthly!H54:J54)</f>
        <v>0</v>
      </c>
      <c r="E54" s="6" t="n">
        <f aca="false">SUM(Monthly!K54:M54)</f>
        <v>0</v>
      </c>
      <c r="F54" s="8" t="n">
        <f aca="false">SUM(Monthly!N54:P54)</f>
        <v>0</v>
      </c>
      <c r="G54" s="8" t="n">
        <f aca="false">SUM(Monthly!Q54:S54)</f>
        <v>0</v>
      </c>
      <c r="H54" s="8" t="n">
        <f aca="false">SUM(Monthly!T54:V54)</f>
        <v>0</v>
      </c>
      <c r="I54" s="8" t="n">
        <f aca="false">SUM(Monthly!W54:Y54)</f>
        <v>0</v>
      </c>
      <c r="J54" s="9" t="n">
        <f aca="false">SUM(Monthly!Z54:AB54)</f>
        <v>0</v>
      </c>
      <c r="K54" s="9" t="n">
        <f aca="false">SUM(Monthly!AC54:AE54)</f>
        <v>0</v>
      </c>
      <c r="L54" s="9" t="n">
        <f aca="false">SUM(Monthly!AF54:AH54)</f>
        <v>0</v>
      </c>
      <c r="M54" s="9" t="n">
        <f aca="false">SUM(Monthly!AI54:AK54)</f>
        <v>0</v>
      </c>
    </row>
    <row r="55" customFormat="false" ht="13.8" hidden="false" customHeight="false" outlineLevel="0" collapsed="false">
      <c r="A55" s="11" t="s">
        <v>94</v>
      </c>
      <c r="B55" s="6" t="n">
        <f aca="false">SUM(Monthly!B55:D55)</f>
        <v>37687.29</v>
      </c>
      <c r="C55" s="6" t="n">
        <f aca="false">SUM(Monthly!E55:G55)</f>
        <v>49311.09</v>
      </c>
      <c r="D55" s="6" t="n">
        <f aca="false">SUM(Monthly!H55:J55)</f>
        <v>30008.03</v>
      </c>
      <c r="E55" s="6" t="n">
        <f aca="false">SUM(Monthly!K55:M55)</f>
        <v>65224.49</v>
      </c>
      <c r="F55" s="8" t="n">
        <f aca="false">SUM(Monthly!N55:P55)</f>
        <v>61378.94</v>
      </c>
      <c r="G55" s="8" t="n">
        <f aca="false">SUM(Monthly!Q55:S55)</f>
        <v>62805.08</v>
      </c>
      <c r="H55" s="8" t="n">
        <f aca="false">SUM(Monthly!T55:V55)</f>
        <v>50633.78</v>
      </c>
      <c r="I55" s="8" t="n">
        <f aca="false">SUM(Monthly!W55:Y55)</f>
        <v>84467.37</v>
      </c>
      <c r="J55" s="9" t="n">
        <f aca="false">SUM(Monthly!Z55:AB55)</f>
        <v>79469.95</v>
      </c>
      <c r="K55" s="9" t="n">
        <f aca="false">SUM(Monthly!AC55:AE55)</f>
        <v>104295.29</v>
      </c>
      <c r="L55" s="9" t="n">
        <f aca="false">SUM(Monthly!AF55:AH55)</f>
        <v>22540.03</v>
      </c>
      <c r="M55" s="9" t="n">
        <f aca="false">SUM(Monthly!AI55:AK55)</f>
        <v>76325.85</v>
      </c>
    </row>
    <row r="56" customFormat="false" ht="13.8" hidden="false" customHeight="false" outlineLevel="0" collapsed="false">
      <c r="B56" s="6" t="n">
        <f aca="false">SUM(Monthly!B56:D56)</f>
        <v>0</v>
      </c>
      <c r="C56" s="6" t="n">
        <f aca="false">SUM(Monthly!E56:G56)</f>
        <v>0</v>
      </c>
      <c r="D56" s="6" t="n">
        <f aca="false">SUM(Monthly!H56:J56)</f>
        <v>0</v>
      </c>
      <c r="E56" s="6" t="n">
        <f aca="false">SUM(Monthly!K56:M56)</f>
        <v>0</v>
      </c>
      <c r="F56" s="8" t="n">
        <f aca="false">SUM(Monthly!N56:P56)</f>
        <v>0</v>
      </c>
      <c r="G56" s="8" t="n">
        <f aca="false">SUM(Monthly!Q56:S56)</f>
        <v>0</v>
      </c>
      <c r="H56" s="8" t="n">
        <f aca="false">SUM(Monthly!T56:V56)</f>
        <v>0</v>
      </c>
      <c r="I56" s="8" t="n">
        <f aca="false">SUM(Monthly!W56:Y56)</f>
        <v>0</v>
      </c>
      <c r="J56" s="9" t="n">
        <f aca="false">SUM(Monthly!Z56:AB56)</f>
        <v>0</v>
      </c>
      <c r="K56" s="9" t="n">
        <f aca="false">SUM(Monthly!AC56:AE56)</f>
        <v>0</v>
      </c>
      <c r="L56" s="9" t="n">
        <f aca="false">SUM(Monthly!AF56:AH56)</f>
        <v>0</v>
      </c>
      <c r="M56" s="9" t="n">
        <f aca="false">SUM(Monthly!AI56:AK56)</f>
        <v>0</v>
      </c>
    </row>
    <row r="57" customFormat="false" ht="13.8" hidden="false" customHeight="false" outlineLevel="0" collapsed="false">
      <c r="A57" s="11" t="s">
        <v>95</v>
      </c>
      <c r="B57" s="6" t="n">
        <f aca="false">SUM(Monthly!B57:D57)</f>
        <v>102981.261154483</v>
      </c>
      <c r="C57" s="6" t="n">
        <f aca="false">SUM(Monthly!E57:G57)</f>
        <v>149711.342925805</v>
      </c>
      <c r="D57" s="6" t="n">
        <f aca="false">SUM(Monthly!H57:J57)</f>
        <v>25365.5908026269</v>
      </c>
      <c r="E57" s="6" t="n">
        <f aca="false">SUM(Monthly!K57:M57)</f>
        <v>407183.327439096</v>
      </c>
      <c r="F57" s="8" t="n">
        <f aca="false">SUM(Monthly!N57:P57)</f>
        <v>97926.2151837636</v>
      </c>
      <c r="G57" s="8" t="n">
        <f aca="false">SUM(Monthly!Q57:S57)</f>
        <v>343360.946617546</v>
      </c>
      <c r="H57" s="8" t="n">
        <f aca="false">SUM(Monthly!T57:V57)</f>
        <v>15712.6853021828</v>
      </c>
      <c r="I57" s="8" t="n">
        <f aca="false">SUM(Monthly!W57:Y57)</f>
        <v>528363.702327439</v>
      </c>
      <c r="J57" s="9" t="n">
        <f aca="false">SUM(Monthly!Z57:AB57)</f>
        <v>163095.462666668</v>
      </c>
      <c r="K57" s="9" t="n">
        <f aca="false">SUM(Monthly!AC57:AE57)</f>
        <v>253539.838856501</v>
      </c>
      <c r="L57" s="9" t="n">
        <f aca="false">SUM(Monthly!AF57:AH57)</f>
        <v>24884.8126158549</v>
      </c>
      <c r="M57" s="9" t="n">
        <f aca="false">SUM(Monthly!AI57:AK57)</f>
        <v>1027595.35534069</v>
      </c>
    </row>
    <row r="58" customFormat="false" ht="13.8" hidden="false" customHeight="false" outlineLevel="0" collapsed="false">
      <c r="A58" s="11" t="s">
        <v>96</v>
      </c>
      <c r="B58" s="6" t="n">
        <f aca="false">SUM(Monthly!B58:D58)</f>
        <v>0</v>
      </c>
      <c r="C58" s="6" t="n">
        <f aca="false">SUM(Monthly!E58:G58)</f>
        <v>0</v>
      </c>
      <c r="D58" s="6" t="n">
        <f aca="false">SUM(Monthly!H58:J58)</f>
        <v>0</v>
      </c>
      <c r="E58" s="6" t="n">
        <f aca="false">SUM(Monthly!K58:M58)</f>
        <v>0</v>
      </c>
      <c r="F58" s="8" t="n">
        <f aca="false">SUM(Monthly!N58:P58)</f>
        <v>0</v>
      </c>
      <c r="G58" s="8" t="n">
        <f aca="false">SUM(Monthly!Q58:S58)</f>
        <v>0</v>
      </c>
      <c r="H58" s="8" t="n">
        <f aca="false">SUM(Monthly!T58:V58)</f>
        <v>0</v>
      </c>
      <c r="I58" s="8" t="n">
        <f aca="false">SUM(Monthly!W58:Y58)</f>
        <v>0</v>
      </c>
      <c r="J58" s="9" t="n">
        <f aca="false">SUM(Monthly!Z58:AB58)</f>
        <v>0</v>
      </c>
      <c r="K58" s="9" t="n">
        <f aca="false">SUM(Monthly!AC58:AE58)</f>
        <v>0</v>
      </c>
      <c r="L58" s="9" t="n">
        <f aca="false">SUM(Monthly!AF58:AH58)</f>
        <v>0</v>
      </c>
      <c r="M58" s="9" t="n">
        <f aca="false">SUM(Monthly!AI58:AK58)</f>
        <v>0</v>
      </c>
    </row>
    <row r="59" customFormat="false" ht="13.8" hidden="false" customHeight="false" outlineLevel="0" collapsed="false">
      <c r="A59" s="11" t="s">
        <v>97</v>
      </c>
      <c r="B59" s="6" t="n">
        <f aca="false">SUM(Monthly!B59:D59)</f>
        <v>11293.7388455169</v>
      </c>
      <c r="C59" s="6" t="n">
        <f aca="false">SUM(Monthly!E59:G59)</f>
        <v>92149.6570741952</v>
      </c>
      <c r="D59" s="6" t="n">
        <f aca="false">SUM(Monthly!H59:J59)</f>
        <v>16819.8891973731</v>
      </c>
      <c r="E59" s="6" t="n">
        <f aca="false">SUM(Monthly!K59:M59)</f>
        <v>4260.87256090465</v>
      </c>
      <c r="F59" s="8" t="n">
        <f aca="false">SUM(Monthly!N59:P59)</f>
        <v>107302.284816236</v>
      </c>
      <c r="G59" s="8" t="n">
        <f aca="false">SUM(Monthly!Q59:S59)</f>
        <v>87026.1633824541</v>
      </c>
      <c r="H59" s="8" t="n">
        <f aca="false">SUM(Monthly!T59:V59)</f>
        <v>5440.77469781718</v>
      </c>
      <c r="I59" s="8" t="n">
        <f aca="false">SUM(Monthly!W59:Y59)</f>
        <v>81981.6911909925</v>
      </c>
      <c r="J59" s="9" t="n">
        <f aca="false">SUM(Monthly!Z59:AB59)</f>
        <v>135607.079404533</v>
      </c>
      <c r="K59" s="9" t="n">
        <f aca="false">SUM(Monthly!AC59:AE59)</f>
        <v>194419.411725195</v>
      </c>
      <c r="L59" s="9" t="n">
        <f aca="false">SUM(Monthly!AF59:AH59)</f>
        <v>30057.1177578387</v>
      </c>
      <c r="M59" s="9" t="n">
        <f aca="false">SUM(Monthly!AI59:AK59)</f>
        <v>202677.481527279</v>
      </c>
    </row>
    <row r="60" customFormat="false" ht="13.8" hidden="false" customHeight="false" outlineLevel="0" collapsed="false">
      <c r="A60" s="11" t="s">
        <v>98</v>
      </c>
      <c r="B60" s="6" t="n">
        <f aca="false">SUM(Monthly!B60:D60)</f>
        <v>0</v>
      </c>
      <c r="C60" s="6" t="n">
        <f aca="false">SUM(Monthly!E60:G60)</f>
        <v>0</v>
      </c>
      <c r="D60" s="6" t="n">
        <f aca="false">SUM(Monthly!H60:J60)</f>
        <v>0</v>
      </c>
      <c r="E60" s="6" t="n">
        <f aca="false">SUM(Monthly!K60:M60)</f>
        <v>0</v>
      </c>
      <c r="F60" s="8" t="n">
        <f aca="false">SUM(Monthly!N60:P60)</f>
        <v>0</v>
      </c>
      <c r="G60" s="8" t="n">
        <f aca="false">SUM(Monthly!Q60:S60)</f>
        <v>0</v>
      </c>
      <c r="H60" s="8" t="n">
        <f aca="false">SUM(Monthly!T60:V60)</f>
        <v>0</v>
      </c>
      <c r="I60" s="8" t="n">
        <f aca="false">SUM(Monthly!W60:Y60)</f>
        <v>6256.47648156875</v>
      </c>
      <c r="J60" s="9" t="n">
        <f aca="false">SUM(Monthly!Z60:AB60)</f>
        <v>1484.16792879943</v>
      </c>
      <c r="K60" s="9" t="n">
        <f aca="false">SUM(Monthly!AC60:AE60)</f>
        <v>6422.54941830425</v>
      </c>
      <c r="L60" s="9" t="n">
        <f aca="false">SUM(Monthly!AF60:AH60)</f>
        <v>397.869626306448</v>
      </c>
      <c r="M60" s="9" t="n">
        <f aca="false">SUM(Monthly!AI60:AK60)</f>
        <v>17768.963132034</v>
      </c>
    </row>
    <row r="61" customFormat="false" ht="13.8" hidden="false" customHeight="false" outlineLevel="0" collapsed="false">
      <c r="A61" s="11" t="s">
        <v>99</v>
      </c>
      <c r="B61" s="6" t="n">
        <f aca="false">SUM(Monthly!B61:D61)</f>
        <v>0</v>
      </c>
      <c r="C61" s="6" t="n">
        <f aca="false">SUM(Monthly!E61:G61)</f>
        <v>0</v>
      </c>
      <c r="D61" s="6" t="n">
        <f aca="false">SUM(Monthly!H61:J61)</f>
        <v>0</v>
      </c>
      <c r="E61" s="6" t="n">
        <f aca="false">SUM(Monthly!K61:M61)</f>
        <v>0</v>
      </c>
      <c r="F61" s="8" t="n">
        <f aca="false">SUM(Monthly!N61:P61)</f>
        <v>0</v>
      </c>
      <c r="G61" s="8" t="n">
        <f aca="false">SUM(Monthly!Q61:S61)</f>
        <v>0</v>
      </c>
      <c r="H61" s="8" t="n">
        <f aca="false">SUM(Monthly!T61:V61)</f>
        <v>0</v>
      </c>
      <c r="I61" s="8" t="n">
        <f aca="false">SUM(Monthly!W61:Y61)</f>
        <v>0</v>
      </c>
      <c r="J61" s="9" t="n">
        <f aca="false">SUM(Monthly!Z61:AB61)</f>
        <v>0</v>
      </c>
      <c r="K61" s="9" t="n">
        <f aca="false">SUM(Monthly!AC61:AE61)</f>
        <v>0</v>
      </c>
      <c r="L61" s="9" t="n">
        <f aca="false">SUM(Monthly!AF61:AH61)</f>
        <v>0</v>
      </c>
      <c r="M61" s="9" t="n">
        <f aca="false">SUM(Monthly!AI61:AK61)</f>
        <v>0</v>
      </c>
    </row>
    <row r="62" customFormat="false" ht="13.8" hidden="false" customHeight="false" outlineLevel="0" collapsed="false">
      <c r="A62" s="11" t="s">
        <v>100</v>
      </c>
      <c r="B62" s="6" t="n">
        <f aca="false">SUM(Monthly!B62:D62)</f>
        <v>114275</v>
      </c>
      <c r="C62" s="6" t="n">
        <f aca="false">SUM(Monthly!E62:G62)</f>
        <v>241861</v>
      </c>
      <c r="D62" s="6" t="n">
        <f aca="false">SUM(Monthly!H62:J62)</f>
        <v>42185.48</v>
      </c>
      <c r="E62" s="6" t="n">
        <f aca="false">SUM(Monthly!K62:M62)</f>
        <v>411444.2</v>
      </c>
      <c r="F62" s="8" t="n">
        <f aca="false">SUM(Monthly!N62:P62)</f>
        <v>205228.5</v>
      </c>
      <c r="G62" s="8" t="n">
        <f aca="false">SUM(Monthly!Q62:S62)</f>
        <v>430387.11</v>
      </c>
      <c r="H62" s="8" t="n">
        <f aca="false">SUM(Monthly!T62:V62)</f>
        <v>21153.46</v>
      </c>
      <c r="I62" s="8" t="n">
        <f aca="false">SUM(Monthly!W62:Y62)</f>
        <v>616601.87</v>
      </c>
      <c r="J62" s="9" t="n">
        <f aca="false">SUM(Monthly!Z62:AB62)</f>
        <v>300186.71</v>
      </c>
      <c r="K62" s="9" t="n">
        <f aca="false">SUM(Monthly!AC62:AE62)</f>
        <v>454381.8</v>
      </c>
      <c r="L62" s="9" t="n">
        <f aca="false">SUM(Monthly!AF62:AH62)</f>
        <v>55339.8</v>
      </c>
      <c r="M62" s="9" t="n">
        <f aca="false">SUM(Monthly!AI62:AK62)</f>
        <v>1248041.8</v>
      </c>
    </row>
    <row r="63" customFormat="false" ht="13.8" hidden="false" customHeight="false" outlineLevel="0" collapsed="false">
      <c r="B63" s="6" t="n">
        <f aca="false">SUM(Monthly!B63:D63)</f>
        <v>0</v>
      </c>
      <c r="C63" s="6" t="n">
        <f aca="false">SUM(Monthly!E63:G63)</f>
        <v>0</v>
      </c>
      <c r="D63" s="6" t="n">
        <f aca="false">SUM(Monthly!H63:J63)</f>
        <v>0</v>
      </c>
      <c r="E63" s="6" t="n">
        <f aca="false">SUM(Monthly!K63:M63)</f>
        <v>0</v>
      </c>
      <c r="F63" s="8" t="n">
        <f aca="false">SUM(Monthly!N63:P63)</f>
        <v>0</v>
      </c>
      <c r="G63" s="8" t="n">
        <f aca="false">SUM(Monthly!Q63:S63)</f>
        <v>0</v>
      </c>
      <c r="H63" s="8" t="n">
        <f aca="false">SUM(Monthly!T63:V63)</f>
        <v>0</v>
      </c>
      <c r="I63" s="8" t="n">
        <f aca="false">SUM(Monthly!W63:Y63)</f>
        <v>0</v>
      </c>
      <c r="J63" s="9" t="n">
        <f aca="false">SUM(Monthly!Z63:AB63)</f>
        <v>0</v>
      </c>
      <c r="K63" s="9" t="n">
        <f aca="false">SUM(Monthly!AC63:AE63)</f>
        <v>0</v>
      </c>
      <c r="L63" s="9" t="n">
        <f aca="false">SUM(Monthly!AF63:AH63)</f>
        <v>0</v>
      </c>
      <c r="M63" s="9" t="n">
        <f aca="false">SUM(Monthly!AI63:AK63)</f>
        <v>0</v>
      </c>
    </row>
    <row r="64" customFormat="false" ht="13.8" hidden="false" customHeight="false" outlineLevel="0" collapsed="false">
      <c r="A64" s="11" t="s">
        <v>101</v>
      </c>
      <c r="B64" s="6" t="n">
        <f aca="false">SUM(Monthly!B64:D64)</f>
        <v>293526.215135236</v>
      </c>
      <c r="C64" s="6" t="n">
        <f aca="false">SUM(Monthly!E64:G64)</f>
        <v>236586.769531538</v>
      </c>
      <c r="D64" s="6" t="n">
        <f aca="false">SUM(Monthly!H64:J64)</f>
        <v>196339.203796647</v>
      </c>
      <c r="E64" s="6" t="n">
        <f aca="false">SUM(Monthly!K64:M64)</f>
        <v>889327.348622583</v>
      </c>
      <c r="F64" s="8" t="n">
        <f aca="false">SUM(Monthly!N64:P64)</f>
        <v>307231.720020542</v>
      </c>
      <c r="G64" s="8" t="n">
        <f aca="false">SUM(Monthly!Q64:S64)</f>
        <v>558565.431588512</v>
      </c>
      <c r="H64" s="8" t="n">
        <f aca="false">SUM(Monthly!T64:V64)</f>
        <v>217265.578347518</v>
      </c>
      <c r="I64" s="8" t="n">
        <f aca="false">SUM(Monthly!W64:Y64)</f>
        <v>650673.775996207</v>
      </c>
      <c r="J64" s="9" t="n">
        <f aca="false">SUM(Monthly!Z64:AB64)</f>
        <v>312920.8877467</v>
      </c>
      <c r="K64" s="9" t="n">
        <f aca="false">SUM(Monthly!AC64:AE64)</f>
        <v>402057.506906683</v>
      </c>
      <c r="L64" s="9" t="n">
        <f aca="false">SUM(Monthly!AF64:AH64)</f>
        <v>350005.983596757</v>
      </c>
      <c r="M64" s="9" t="n">
        <f aca="false">SUM(Monthly!AI64:AK64)</f>
        <v>913407.171074781</v>
      </c>
    </row>
    <row r="65" customFormat="false" ht="13.8" hidden="false" customHeight="false" outlineLevel="0" collapsed="false">
      <c r="A65" s="11" t="s">
        <v>102</v>
      </c>
      <c r="B65" s="6" t="n">
        <f aca="false">SUM(Monthly!B65:D65)</f>
        <v>0</v>
      </c>
      <c r="C65" s="6" t="n">
        <f aca="false">SUM(Monthly!E65:G65)</f>
        <v>0</v>
      </c>
      <c r="D65" s="6" t="n">
        <f aca="false">SUM(Monthly!H65:J65)</f>
        <v>0</v>
      </c>
      <c r="E65" s="6" t="n">
        <f aca="false">SUM(Monthly!K65:M65)</f>
        <v>0</v>
      </c>
      <c r="F65" s="8" t="n">
        <f aca="false">SUM(Monthly!N65:P65)</f>
        <v>0</v>
      </c>
      <c r="G65" s="8" t="n">
        <f aca="false">SUM(Monthly!Q65:S65)</f>
        <v>0</v>
      </c>
      <c r="H65" s="8" t="n">
        <f aca="false">SUM(Monthly!T65:V65)</f>
        <v>0</v>
      </c>
      <c r="I65" s="8" t="n">
        <f aca="false">SUM(Monthly!W65:Y65)</f>
        <v>0</v>
      </c>
      <c r="J65" s="9" t="n">
        <f aca="false">SUM(Monthly!Z65:AB65)</f>
        <v>0</v>
      </c>
      <c r="K65" s="9" t="n">
        <f aca="false">SUM(Monthly!AC65:AE65)</f>
        <v>0</v>
      </c>
      <c r="L65" s="9" t="n">
        <f aca="false">SUM(Monthly!AF65:AH65)</f>
        <v>0</v>
      </c>
      <c r="M65" s="9" t="n">
        <f aca="false">SUM(Monthly!AI65:AK65)</f>
        <v>0</v>
      </c>
    </row>
    <row r="66" customFormat="false" ht="13.8" hidden="false" customHeight="false" outlineLevel="0" collapsed="false">
      <c r="A66" s="11" t="s">
        <v>103</v>
      </c>
      <c r="B66" s="6" t="n">
        <f aca="false">SUM(Monthly!B66:D66)</f>
        <v>20672.2848647638</v>
      </c>
      <c r="C66" s="6" t="n">
        <f aca="false">SUM(Monthly!E66:G66)</f>
        <v>147266.230468462</v>
      </c>
      <c r="D66" s="6" t="n">
        <f aca="false">SUM(Monthly!H66:J66)</f>
        <v>80747.7962033529</v>
      </c>
      <c r="E66" s="6" t="n">
        <f aca="false">SUM(Monthly!K66:M66)</f>
        <v>11922.5513774169</v>
      </c>
      <c r="F66" s="8" t="n">
        <f aca="false">SUM(Monthly!N66:P66)</f>
        <v>145128.809979457</v>
      </c>
      <c r="G66" s="8" t="n">
        <f aca="false">SUM(Monthly!Q66:S66)</f>
        <v>154190.358411488</v>
      </c>
      <c r="H66" s="8" t="n">
        <f aca="false">SUM(Monthly!T66:V66)</f>
        <v>208931.688787718</v>
      </c>
      <c r="I66" s="8" t="n">
        <f aca="false">SUM(Monthly!W66:Y66)</f>
        <v>97685.3965328118</v>
      </c>
      <c r="J66" s="9" t="n">
        <f aca="false">SUM(Monthly!Z66:AB66)</f>
        <v>198087.095261399</v>
      </c>
      <c r="K66" s="9" t="n">
        <f aca="false">SUM(Monthly!AC66:AE66)</f>
        <v>346560.416953316</v>
      </c>
      <c r="L66" s="9" t="n">
        <f aca="false">SUM(Monthly!AF66:AH66)</f>
        <v>535403.623389707</v>
      </c>
      <c r="M66" s="9" t="n">
        <f aca="false">SUM(Monthly!AI66:AK66)</f>
        <v>214489.087295397</v>
      </c>
    </row>
    <row r="67" customFormat="false" ht="13.8" hidden="false" customHeight="false" outlineLevel="0" collapsed="false">
      <c r="A67" s="11" t="s">
        <v>104</v>
      </c>
      <c r="B67" s="6" t="n">
        <f aca="false">SUM(Monthly!B67:D67)</f>
        <v>0</v>
      </c>
      <c r="C67" s="6" t="n">
        <f aca="false">SUM(Monthly!E67:G67)</f>
        <v>0</v>
      </c>
      <c r="D67" s="6" t="n">
        <f aca="false">SUM(Monthly!H67:J67)</f>
        <v>0</v>
      </c>
      <c r="E67" s="6" t="n">
        <f aca="false">SUM(Monthly!K67:M67)</f>
        <v>0</v>
      </c>
      <c r="F67" s="8" t="n">
        <f aca="false">SUM(Monthly!N67:P67)</f>
        <v>0</v>
      </c>
      <c r="G67" s="8" t="n">
        <f aca="false">SUM(Monthly!Q67:S67)</f>
        <v>0</v>
      </c>
      <c r="H67" s="8" t="n">
        <f aca="false">SUM(Monthly!T67:V67)</f>
        <v>12492.5928647639</v>
      </c>
      <c r="I67" s="8" t="n">
        <f aca="false">SUM(Monthly!W67:Y67)</f>
        <v>7171.87747098137</v>
      </c>
      <c r="J67" s="9" t="n">
        <f aca="false">SUM(Monthly!Z67:AB67)</f>
        <v>1916.86699190096</v>
      </c>
      <c r="K67" s="9" t="n">
        <f aca="false">SUM(Monthly!AC67:AE67)</f>
        <v>8384.16614000229</v>
      </c>
      <c r="L67" s="9" t="n">
        <f aca="false">SUM(Monthly!AF67:AH67)</f>
        <v>6174.56301353637</v>
      </c>
      <c r="M67" s="9" t="n">
        <f aca="false">SUM(Monthly!AI67:AK67)</f>
        <v>15156.5016298227</v>
      </c>
    </row>
    <row r="68" customFormat="false" ht="13.8" hidden="false" customHeight="false" outlineLevel="0" collapsed="false">
      <c r="A68" s="11" t="s">
        <v>105</v>
      </c>
      <c r="B68" s="6" t="n">
        <f aca="false">SUM(Monthly!B68:D68)</f>
        <v>0</v>
      </c>
      <c r="C68" s="6" t="n">
        <f aca="false">SUM(Monthly!E68:G68)</f>
        <v>0</v>
      </c>
      <c r="D68" s="6" t="n">
        <f aca="false">SUM(Monthly!H68:J68)</f>
        <v>0</v>
      </c>
      <c r="E68" s="6" t="n">
        <f aca="false">SUM(Monthly!K68:M68)</f>
        <v>0</v>
      </c>
      <c r="F68" s="8" t="n">
        <f aca="false">SUM(Monthly!N68:P68)</f>
        <v>0</v>
      </c>
      <c r="G68" s="8" t="n">
        <f aca="false">SUM(Monthly!Q68:S68)</f>
        <v>0</v>
      </c>
      <c r="H68" s="8" t="n">
        <f aca="false">SUM(Monthly!T68:V68)</f>
        <v>0</v>
      </c>
      <c r="I68" s="8" t="n">
        <f aca="false">SUM(Monthly!W68:Y68)</f>
        <v>0</v>
      </c>
      <c r="J68" s="9" t="n">
        <f aca="false">SUM(Monthly!Z68:AB68)</f>
        <v>0</v>
      </c>
      <c r="K68" s="9" t="n">
        <f aca="false">SUM(Monthly!AC68:AE68)</f>
        <v>0</v>
      </c>
      <c r="L68" s="9" t="n">
        <f aca="false">SUM(Monthly!AF68:AH68)</f>
        <v>0</v>
      </c>
      <c r="M68" s="9" t="n">
        <f aca="false">SUM(Monthly!AI68:AK68)</f>
        <v>0</v>
      </c>
    </row>
    <row r="69" customFormat="false" ht="13.8" hidden="false" customHeight="false" outlineLevel="0" collapsed="false">
      <c r="A69" s="11" t="s">
        <v>106</v>
      </c>
      <c r="B69" s="6" t="n">
        <f aca="false">SUM(Monthly!B69:D69)</f>
        <v>314198.5</v>
      </c>
      <c r="C69" s="6" t="n">
        <f aca="false">SUM(Monthly!E69:G69)</f>
        <v>383853</v>
      </c>
      <c r="D69" s="6" t="n">
        <f aca="false">SUM(Monthly!H69:J69)</f>
        <v>277087</v>
      </c>
      <c r="E69" s="6" t="n">
        <f aca="false">SUM(Monthly!K69:M69)</f>
        <v>901249.9</v>
      </c>
      <c r="F69" s="8" t="n">
        <f aca="false">SUM(Monthly!N69:P69)</f>
        <v>452360.53</v>
      </c>
      <c r="G69" s="8" t="n">
        <f aca="false">SUM(Monthly!Q69:S69)</f>
        <v>712755.79</v>
      </c>
      <c r="H69" s="8" t="n">
        <f aca="false">SUM(Monthly!T69:V69)</f>
        <v>438689.86</v>
      </c>
      <c r="I69" s="8" t="n">
        <f aca="false">SUM(Monthly!W69:Y69)</f>
        <v>755531.05</v>
      </c>
      <c r="J69" s="9" t="n">
        <f aca="false">SUM(Monthly!Z69:AB69)</f>
        <v>512924.85</v>
      </c>
      <c r="K69" s="9" t="n">
        <f aca="false">SUM(Monthly!AC69:AE69)</f>
        <v>757002.09</v>
      </c>
      <c r="L69" s="9" t="n">
        <f aca="false">SUM(Monthly!AF69:AH69)</f>
        <v>891584.17</v>
      </c>
      <c r="M69" s="9" t="n">
        <f aca="false">SUM(Monthly!AI69:AK69)</f>
        <v>1143052.76</v>
      </c>
    </row>
    <row r="70" customFormat="false" ht="13.8" hidden="false" customHeight="false" outlineLevel="0" collapsed="false">
      <c r="B70" s="6" t="n">
        <f aca="false">SUM(Monthly!B70:D70)</f>
        <v>0</v>
      </c>
      <c r="C70" s="6" t="n">
        <f aca="false">SUM(Monthly!E70:G70)</f>
        <v>0</v>
      </c>
      <c r="D70" s="6" t="n">
        <f aca="false">SUM(Monthly!H70:J70)</f>
        <v>0</v>
      </c>
      <c r="E70" s="6" t="n">
        <f aca="false">SUM(Monthly!K70:M70)</f>
        <v>0</v>
      </c>
      <c r="F70" s="8" t="n">
        <f aca="false">SUM(Monthly!N70:P70)</f>
        <v>0</v>
      </c>
      <c r="G70" s="8" t="n">
        <f aca="false">SUM(Monthly!Q70:S70)</f>
        <v>0</v>
      </c>
      <c r="H70" s="8" t="n">
        <f aca="false">SUM(Monthly!T70:V70)</f>
        <v>0</v>
      </c>
      <c r="I70" s="8" t="n">
        <f aca="false">SUM(Monthly!W70:Y70)</f>
        <v>0</v>
      </c>
      <c r="J70" s="9" t="n">
        <f aca="false">SUM(Monthly!Z70:AB70)</f>
        <v>0</v>
      </c>
      <c r="K70" s="9" t="n">
        <f aca="false">SUM(Monthly!AC70:AE70)</f>
        <v>0</v>
      </c>
      <c r="L70" s="9" t="n">
        <f aca="false">SUM(Monthly!AF70:AH70)</f>
        <v>0</v>
      </c>
      <c r="M70" s="9" t="n">
        <f aca="false">SUM(Monthly!AI70:AK70)</f>
        <v>0</v>
      </c>
    </row>
    <row r="71" customFormat="false" ht="13.8" hidden="false" customHeight="false" outlineLevel="0" collapsed="false">
      <c r="A71" s="11" t="s">
        <v>107</v>
      </c>
      <c r="B71" s="6" t="n">
        <f aca="false">SUM(Monthly!B71:D71)</f>
        <v>14018.22</v>
      </c>
      <c r="C71" s="6" t="n">
        <f aca="false">SUM(Monthly!E71:G71)</f>
        <v>2474.47716455425</v>
      </c>
      <c r="D71" s="6" t="n">
        <f aca="false">SUM(Monthly!H71:J71)</f>
        <v>5665.6273970399</v>
      </c>
      <c r="E71" s="6" t="n">
        <f aca="false">SUM(Monthly!K71:M71)</f>
        <v>4287.23537950576</v>
      </c>
      <c r="F71" s="8" t="n">
        <f aca="false">SUM(Monthly!N71:P71)</f>
        <v>12128.5562144976</v>
      </c>
      <c r="G71" s="8" t="n">
        <f aca="false">SUM(Monthly!Q71:S71)</f>
        <v>17646.3432454399</v>
      </c>
      <c r="H71" s="8" t="n">
        <f aca="false">SUM(Monthly!T71:V71)</f>
        <v>4195.77383509283</v>
      </c>
      <c r="I71" s="8" t="n">
        <f aca="false">SUM(Monthly!W71:Y71)</f>
        <v>7423.26940077474</v>
      </c>
      <c r="J71" s="9" t="n">
        <f aca="false">SUM(Monthly!Z71:AB71)</f>
        <v>10768.9313043389</v>
      </c>
      <c r="K71" s="9" t="n">
        <f aca="false">SUM(Monthly!AC71:AE71)</f>
        <v>28703.8555846244</v>
      </c>
      <c r="L71" s="9" t="n">
        <f aca="false">SUM(Monthly!AF71:AH71)</f>
        <v>13229.3674346071</v>
      </c>
      <c r="M71" s="9" t="n">
        <f aca="false">SUM(Monthly!AI71:AK71)</f>
        <v>57347.9506046126</v>
      </c>
    </row>
    <row r="72" customFormat="false" ht="13.8" hidden="false" customHeight="false" outlineLevel="0" collapsed="false">
      <c r="A72" s="11" t="s">
        <v>108</v>
      </c>
      <c r="B72" s="6" t="n">
        <f aca="false">SUM(Monthly!B72:D72)</f>
        <v>0</v>
      </c>
      <c r="C72" s="6" t="n">
        <f aca="false">SUM(Monthly!E72:G72)</f>
        <v>0</v>
      </c>
      <c r="D72" s="6" t="n">
        <f aca="false">SUM(Monthly!H72:J72)</f>
        <v>0</v>
      </c>
      <c r="E72" s="6" t="n">
        <f aca="false">SUM(Monthly!K72:M72)</f>
        <v>0</v>
      </c>
      <c r="F72" s="8" t="n">
        <f aca="false">SUM(Monthly!N72:P72)</f>
        <v>0</v>
      </c>
      <c r="G72" s="8" t="n">
        <f aca="false">SUM(Monthly!Q72:S72)</f>
        <v>0</v>
      </c>
      <c r="H72" s="8" t="n">
        <f aca="false">SUM(Monthly!T72:V72)</f>
        <v>0</v>
      </c>
      <c r="I72" s="8" t="n">
        <f aca="false">SUM(Monthly!W72:Y72)</f>
        <v>0</v>
      </c>
      <c r="J72" s="9" t="n">
        <f aca="false">SUM(Monthly!Z72:AB72)</f>
        <v>0</v>
      </c>
      <c r="K72" s="9" t="n">
        <f aca="false">SUM(Monthly!AC72:AE72)</f>
        <v>0</v>
      </c>
      <c r="L72" s="9" t="n">
        <f aca="false">SUM(Monthly!AF72:AH72)</f>
        <v>0</v>
      </c>
      <c r="M72" s="9" t="n">
        <f aca="false">SUM(Monthly!AI72:AK72)</f>
        <v>0</v>
      </c>
    </row>
    <row r="73" customFormat="false" ht="13.8" hidden="false" customHeight="false" outlineLevel="0" collapsed="false">
      <c r="A73" s="11" t="s">
        <v>109</v>
      </c>
      <c r="B73" s="6" t="n">
        <f aca="false">SUM(Monthly!B73:D73)</f>
        <v>6685.28</v>
      </c>
      <c r="C73" s="6" t="n">
        <f aca="false">SUM(Monthly!E73:G73)</f>
        <v>3771.52283544575</v>
      </c>
      <c r="D73" s="6" t="n">
        <f aca="false">SUM(Monthly!H73:J73)</f>
        <v>7415.3726029601</v>
      </c>
      <c r="E73" s="6" t="n">
        <f aca="false">SUM(Monthly!K73:M73)</f>
        <v>170.76462049424</v>
      </c>
      <c r="F73" s="8" t="n">
        <f aca="false">SUM(Monthly!N73:P73)</f>
        <v>13759.2437855024</v>
      </c>
      <c r="G73" s="8" t="n">
        <f aca="false">SUM(Monthly!Q73:S73)</f>
        <v>10866.6567545602</v>
      </c>
      <c r="H73" s="8" t="n">
        <f aca="false">SUM(Monthly!T73:V73)</f>
        <v>12405.965717146</v>
      </c>
      <c r="I73" s="8" t="n">
        <f aca="false">SUM(Monthly!W73:Y73)</f>
        <v>2173.10882904132</v>
      </c>
      <c r="J73" s="9" t="n">
        <f aca="false">SUM(Monthly!Z73:AB73)</f>
        <v>25972.5900430115</v>
      </c>
      <c r="K73" s="9" t="n">
        <f aca="false">SUM(Monthly!AC73:AE73)</f>
        <v>43079.8499329745</v>
      </c>
      <c r="L73" s="9" t="n">
        <f aca="false">SUM(Monthly!AF73:AH73)</f>
        <v>43540.7434398068</v>
      </c>
      <c r="M73" s="9" t="n">
        <f aca="false">SUM(Monthly!AI73:AK73)</f>
        <v>19795.6555666401</v>
      </c>
    </row>
    <row r="74" customFormat="false" ht="13.8" hidden="false" customHeight="false" outlineLevel="0" collapsed="false">
      <c r="A74" s="11" t="s">
        <v>110</v>
      </c>
      <c r="B74" s="6" t="n">
        <f aca="false">SUM(Monthly!B74:D74)</f>
        <v>0</v>
      </c>
      <c r="C74" s="6" t="n">
        <f aca="false">SUM(Monthly!E74:G74)</f>
        <v>0</v>
      </c>
      <c r="D74" s="6" t="n">
        <f aca="false">SUM(Monthly!H74:J74)</f>
        <v>0</v>
      </c>
      <c r="E74" s="6" t="n">
        <f aca="false">SUM(Monthly!K74:M74)</f>
        <v>0</v>
      </c>
      <c r="F74" s="8" t="n">
        <f aca="false">SUM(Monthly!N74:P74)</f>
        <v>0</v>
      </c>
      <c r="G74" s="8" t="n">
        <f aca="false">SUM(Monthly!Q74:S74)</f>
        <v>0</v>
      </c>
      <c r="H74" s="8" t="n">
        <f aca="false">SUM(Monthly!T74:V74)</f>
        <v>961.260447761194</v>
      </c>
      <c r="I74" s="8" t="n">
        <f aca="false">SUM(Monthly!W74:Y74)</f>
        <v>277.121770183948</v>
      </c>
      <c r="J74" s="9" t="n">
        <f aca="false">SUM(Monthly!Z74:AB74)</f>
        <v>596.478652649646</v>
      </c>
      <c r="K74" s="9" t="n">
        <f aca="false">SUM(Monthly!AC74:AE74)</f>
        <v>5562.29448240113</v>
      </c>
      <c r="L74" s="9" t="n">
        <f aca="false">SUM(Monthly!AF74:AH74)</f>
        <v>679.889125586132</v>
      </c>
      <c r="M74" s="9" t="n">
        <f aca="false">SUM(Monthly!AI74:AK74)</f>
        <v>5402.39382874735</v>
      </c>
    </row>
    <row r="75" customFormat="false" ht="13.8" hidden="false" customHeight="false" outlineLevel="0" collapsed="false">
      <c r="A75" s="11" t="s">
        <v>111</v>
      </c>
      <c r="B75" s="6" t="n">
        <f aca="false">SUM(Monthly!B75:D75)</f>
        <v>0</v>
      </c>
      <c r="C75" s="6" t="n">
        <f aca="false">SUM(Monthly!E75:G75)</f>
        <v>0</v>
      </c>
      <c r="D75" s="6" t="n">
        <f aca="false">SUM(Monthly!H75:J75)</f>
        <v>0</v>
      </c>
      <c r="E75" s="6" t="n">
        <f aca="false">SUM(Monthly!K75:M75)</f>
        <v>0</v>
      </c>
      <c r="F75" s="8" t="n">
        <f aca="false">SUM(Monthly!N75:P75)</f>
        <v>0</v>
      </c>
      <c r="G75" s="8" t="n">
        <f aca="false">SUM(Monthly!Q75:S75)</f>
        <v>0</v>
      </c>
      <c r="H75" s="8" t="n">
        <f aca="false">SUM(Monthly!T75:V75)</f>
        <v>0</v>
      </c>
      <c r="I75" s="8" t="n">
        <f aca="false">SUM(Monthly!W75:Y75)</f>
        <v>0</v>
      </c>
      <c r="J75" s="9" t="n">
        <f aca="false">SUM(Monthly!Z75:AB75)</f>
        <v>0</v>
      </c>
      <c r="K75" s="9" t="n">
        <f aca="false">SUM(Monthly!AC75:AE75)</f>
        <v>0</v>
      </c>
      <c r="L75" s="9" t="n">
        <f aca="false">SUM(Monthly!AF75:AH75)</f>
        <v>0</v>
      </c>
      <c r="M75" s="9" t="n">
        <f aca="false">SUM(Monthly!AI75:AK75)</f>
        <v>0</v>
      </c>
    </row>
    <row r="76" customFormat="false" ht="13.8" hidden="false" customHeight="false" outlineLevel="0" collapsed="false">
      <c r="A76" s="11" t="s">
        <v>112</v>
      </c>
      <c r="B76" s="6" t="n">
        <f aca="false">SUM(Monthly!B76:D76)</f>
        <v>20703.5</v>
      </c>
      <c r="C76" s="6" t="n">
        <f aca="false">SUM(Monthly!E76:G76)</f>
        <v>6246</v>
      </c>
      <c r="D76" s="6" t="n">
        <f aca="false">SUM(Monthly!H76:J76)</f>
        <v>13081</v>
      </c>
      <c r="E76" s="6" t="n">
        <f aca="false">SUM(Monthly!K76:M76)</f>
        <v>4458</v>
      </c>
      <c r="F76" s="8" t="n">
        <f aca="false">SUM(Monthly!N76:P76)</f>
        <v>25887.8</v>
      </c>
      <c r="G76" s="8" t="n">
        <f aca="false">SUM(Monthly!Q76:S76)</f>
        <v>28513</v>
      </c>
      <c r="H76" s="8" t="n">
        <f aca="false">SUM(Monthly!T76:V76)</f>
        <v>17563</v>
      </c>
      <c r="I76" s="8" t="n">
        <f aca="false">SUM(Monthly!W76:Y76)</f>
        <v>9873.5</v>
      </c>
      <c r="J76" s="9" t="n">
        <f aca="false">SUM(Monthly!Z76:AB76)</f>
        <v>37338</v>
      </c>
      <c r="K76" s="9" t="n">
        <f aca="false">SUM(Monthly!AC76:AE76)</f>
        <v>77346</v>
      </c>
      <c r="L76" s="9" t="n">
        <f aca="false">SUM(Monthly!AF76:AH76)</f>
        <v>57450</v>
      </c>
      <c r="M76" s="9" t="n">
        <f aca="false">SUM(Monthly!AI76:AK76)</f>
        <v>82546</v>
      </c>
    </row>
    <row r="77" customFormat="false" ht="13.8" hidden="false" customHeight="false" outlineLevel="0" collapsed="false">
      <c r="B77" s="6" t="n">
        <f aca="false">SUM(Monthly!B77:D77)</f>
        <v>0</v>
      </c>
      <c r="C77" s="6" t="n">
        <f aca="false">SUM(Monthly!E77:G77)</f>
        <v>0</v>
      </c>
      <c r="D77" s="6" t="n">
        <f aca="false">SUM(Monthly!H77:J77)</f>
        <v>0</v>
      </c>
      <c r="E77" s="6" t="n">
        <f aca="false">SUM(Monthly!K77:M77)</f>
        <v>0</v>
      </c>
      <c r="F77" s="8" t="n">
        <f aca="false">SUM(Monthly!N77:P77)</f>
        <v>0</v>
      </c>
      <c r="G77" s="8" t="n">
        <f aca="false">SUM(Monthly!Q77:S77)</f>
        <v>0</v>
      </c>
      <c r="H77" s="8" t="n">
        <f aca="false">SUM(Monthly!T77:V77)</f>
        <v>0</v>
      </c>
      <c r="I77" s="8" t="n">
        <f aca="false">SUM(Monthly!W77:Y77)</f>
        <v>0</v>
      </c>
      <c r="J77" s="9" t="n">
        <f aca="false">SUM(Monthly!Z77:AB77)</f>
        <v>0</v>
      </c>
      <c r="K77" s="9" t="n">
        <f aca="false">SUM(Monthly!AC77:AE77)</f>
        <v>0</v>
      </c>
      <c r="L77" s="9" t="n">
        <f aca="false">SUM(Monthly!AF77:AH77)</f>
        <v>0</v>
      </c>
      <c r="M77" s="9" t="n">
        <f aca="false">SUM(Monthly!AI77:AK77)</f>
        <v>0</v>
      </c>
    </row>
    <row r="78" customFormat="false" ht="13.8" hidden="false" customHeight="false" outlineLevel="0" collapsed="false">
      <c r="A78" s="11" t="s">
        <v>113</v>
      </c>
      <c r="B78" s="6" t="n">
        <f aca="false">SUM(Monthly!B78:D78)</f>
        <v>106432</v>
      </c>
      <c r="C78" s="6" t="n">
        <f aca="false">SUM(Monthly!E78:G78)</f>
        <v>57183.5017915396</v>
      </c>
      <c r="D78" s="6" t="n">
        <f aca="false">SUM(Monthly!H78:J78)</f>
        <v>18243.1708494209</v>
      </c>
      <c r="E78" s="6" t="n">
        <f aca="false">SUM(Monthly!K78:M78)</f>
        <v>363829.822415924</v>
      </c>
      <c r="F78" s="8" t="n">
        <f aca="false">SUM(Monthly!N78:P78)</f>
        <v>134109.660875273</v>
      </c>
      <c r="G78" s="8" t="n">
        <f aca="false">SUM(Monthly!Q78:S78)</f>
        <v>199096.188008334</v>
      </c>
      <c r="H78" s="8" t="n">
        <f aca="false">SUM(Monthly!T78:V78)</f>
        <v>42799.0699916721</v>
      </c>
      <c r="I78" s="8" t="n">
        <f aca="false">SUM(Monthly!W78:Y78)</f>
        <v>276984.514059902</v>
      </c>
      <c r="J78" s="9" t="n">
        <f aca="false">SUM(Monthly!Z78:AB78)</f>
        <v>187817.667993891</v>
      </c>
      <c r="K78" s="9" t="n">
        <f aca="false">SUM(Monthly!AC78:AE78)</f>
        <v>149846.523109905</v>
      </c>
      <c r="L78" s="9" t="n">
        <f aca="false">SUM(Monthly!AF78:AH78)</f>
        <v>72186.2369149402</v>
      </c>
      <c r="M78" s="9" t="n">
        <f aca="false">SUM(Monthly!AI78:AK78)</f>
        <v>492698.753531839</v>
      </c>
    </row>
    <row r="79" customFormat="false" ht="13.8" hidden="false" customHeight="false" outlineLevel="0" collapsed="false">
      <c r="A79" s="11" t="s">
        <v>114</v>
      </c>
      <c r="B79" s="6" t="n">
        <f aca="false">SUM(Monthly!B79:D79)</f>
        <v>0</v>
      </c>
      <c r="C79" s="6" t="n">
        <f aca="false">SUM(Monthly!E79:G79)</f>
        <v>0</v>
      </c>
      <c r="D79" s="6" t="n">
        <f aca="false">SUM(Monthly!H79:J79)</f>
        <v>0</v>
      </c>
      <c r="E79" s="6" t="n">
        <f aca="false">SUM(Monthly!K79:M79)</f>
        <v>0</v>
      </c>
      <c r="F79" s="8" t="n">
        <f aca="false">SUM(Monthly!N79:P79)</f>
        <v>0</v>
      </c>
      <c r="G79" s="8" t="n">
        <f aca="false">SUM(Monthly!Q79:S79)</f>
        <v>0</v>
      </c>
      <c r="H79" s="8" t="n">
        <f aca="false">SUM(Monthly!T79:V79)</f>
        <v>0</v>
      </c>
      <c r="I79" s="8" t="n">
        <f aca="false">SUM(Monthly!W79:Y79)</f>
        <v>0</v>
      </c>
      <c r="J79" s="9" t="n">
        <f aca="false">SUM(Monthly!Z79:AB79)</f>
        <v>0</v>
      </c>
      <c r="K79" s="9" t="n">
        <f aca="false">SUM(Monthly!AC79:AE79)</f>
        <v>0</v>
      </c>
      <c r="L79" s="9" t="n">
        <f aca="false">SUM(Monthly!AF79:AH79)</f>
        <v>0</v>
      </c>
      <c r="M79" s="9" t="n">
        <f aca="false">SUM(Monthly!AI79:AK79)</f>
        <v>0</v>
      </c>
    </row>
    <row r="80" customFormat="false" ht="13.8" hidden="false" customHeight="false" outlineLevel="0" collapsed="false">
      <c r="A80" s="11" t="s">
        <v>115</v>
      </c>
      <c r="B80" s="6" t="n">
        <f aca="false">SUM(Monthly!B80:D80)</f>
        <v>25568</v>
      </c>
      <c r="C80" s="6" t="n">
        <f aca="false">SUM(Monthly!E80:G80)</f>
        <v>46666.4982084604</v>
      </c>
      <c r="D80" s="6" t="n">
        <f aca="false">SUM(Monthly!H80:J80)</f>
        <v>25206.8291505792</v>
      </c>
      <c r="E80" s="6" t="n">
        <f aca="false">SUM(Monthly!K80:M80)</f>
        <v>9756.55758407656</v>
      </c>
      <c r="F80" s="8" t="n">
        <f aca="false">SUM(Monthly!N80:P80)</f>
        <v>108409.699124727</v>
      </c>
      <c r="G80" s="8" t="n">
        <f aca="false">SUM(Monthly!Q80:S80)</f>
        <v>104653.941991666</v>
      </c>
      <c r="H80" s="8" t="n">
        <f aca="false">SUM(Monthly!T80:V80)</f>
        <v>120806.716350589</v>
      </c>
      <c r="I80" s="8" t="n">
        <f aca="false">SUM(Monthly!W80:Y80)</f>
        <v>72371.7151951264</v>
      </c>
      <c r="J80" s="9" t="n">
        <f aca="false">SUM(Monthly!Z80:AB80)</f>
        <v>299904.652578948</v>
      </c>
      <c r="K80" s="9" t="n">
        <f aca="false">SUM(Monthly!AC80:AE80)</f>
        <v>226172.736476232</v>
      </c>
      <c r="L80" s="9" t="n">
        <f aca="false">SUM(Monthly!AF80:AH80)</f>
        <v>242138.396974157</v>
      </c>
      <c r="M80" s="9" t="n">
        <f aca="false">SUM(Monthly!AI80:AK80)</f>
        <v>172561.061758251</v>
      </c>
    </row>
    <row r="81" customFormat="false" ht="13.8" hidden="false" customHeight="false" outlineLevel="0" collapsed="false">
      <c r="A81" s="11" t="s">
        <v>116</v>
      </c>
      <c r="B81" s="6" t="n">
        <f aca="false">SUM(Monthly!B81:D81)</f>
        <v>0</v>
      </c>
      <c r="C81" s="6" t="n">
        <f aca="false">SUM(Monthly!E81:G81)</f>
        <v>0</v>
      </c>
      <c r="D81" s="6" t="n">
        <f aca="false">SUM(Monthly!H81:J81)</f>
        <v>0</v>
      </c>
      <c r="E81" s="6" t="n">
        <f aca="false">SUM(Monthly!K81:M81)</f>
        <v>0</v>
      </c>
      <c r="F81" s="8" t="n">
        <f aca="false">SUM(Monthly!N81:P81)</f>
        <v>0</v>
      </c>
      <c r="G81" s="8" t="n">
        <f aca="false">SUM(Monthly!Q81:S81)</f>
        <v>0</v>
      </c>
      <c r="H81" s="8" t="n">
        <f aca="false">SUM(Monthly!T81:V81)</f>
        <v>9024.21365773871</v>
      </c>
      <c r="I81" s="8" t="n">
        <f aca="false">SUM(Monthly!W81:Y81)</f>
        <v>5593.77074497194</v>
      </c>
      <c r="J81" s="9" t="n">
        <f aca="false">SUM(Monthly!Z81:AB81)</f>
        <v>14028.8994271615</v>
      </c>
      <c r="K81" s="9" t="n">
        <f aca="false">SUM(Monthly!AC81:AE81)</f>
        <v>24929.9604138629</v>
      </c>
      <c r="L81" s="9" t="n">
        <f aca="false">SUM(Monthly!AF81:AH81)</f>
        <v>3647.59611090287</v>
      </c>
      <c r="M81" s="9" t="n">
        <f aca="false">SUM(Monthly!AI81:AK81)</f>
        <v>47553.18470991</v>
      </c>
    </row>
    <row r="82" customFormat="false" ht="13.8" hidden="false" customHeight="false" outlineLevel="0" collapsed="false">
      <c r="A82" s="11" t="s">
        <v>117</v>
      </c>
      <c r="B82" s="6" t="n">
        <f aca="false">SUM(Monthly!B82:D82)</f>
        <v>0</v>
      </c>
      <c r="C82" s="6" t="n">
        <f aca="false">SUM(Monthly!E82:G82)</f>
        <v>0</v>
      </c>
      <c r="D82" s="6" t="n">
        <f aca="false">SUM(Monthly!H82:J82)</f>
        <v>0</v>
      </c>
      <c r="E82" s="6" t="n">
        <f aca="false">SUM(Monthly!K82:M82)</f>
        <v>0</v>
      </c>
      <c r="F82" s="8" t="n">
        <f aca="false">SUM(Monthly!N82:P82)</f>
        <v>0</v>
      </c>
      <c r="G82" s="8" t="n">
        <f aca="false">SUM(Monthly!Q82:S82)</f>
        <v>0</v>
      </c>
      <c r="H82" s="8" t="n">
        <f aca="false">SUM(Monthly!T82:V82)</f>
        <v>0</v>
      </c>
      <c r="I82" s="8" t="n">
        <f aca="false">SUM(Monthly!W82:Y82)</f>
        <v>0</v>
      </c>
      <c r="J82" s="9" t="n">
        <f aca="false">SUM(Monthly!Z82:AB82)</f>
        <v>0</v>
      </c>
      <c r="K82" s="9" t="n">
        <f aca="false">SUM(Monthly!AC82:AE82)</f>
        <v>0</v>
      </c>
      <c r="L82" s="9" t="n">
        <f aca="false">SUM(Monthly!AF82:AH82)</f>
        <v>0</v>
      </c>
      <c r="M82" s="9" t="n">
        <f aca="false">SUM(Monthly!AI82:AK82)</f>
        <v>0</v>
      </c>
    </row>
    <row r="83" customFormat="false" ht="13.8" hidden="false" customHeight="false" outlineLevel="0" collapsed="false">
      <c r="A83" s="11" t="s">
        <v>118</v>
      </c>
      <c r="B83" s="6" t="n">
        <f aca="false">SUM(Monthly!B83:D83)</f>
        <v>132000</v>
      </c>
      <c r="C83" s="6" t="n">
        <f aca="false">SUM(Monthly!E83:G83)</f>
        <v>103850</v>
      </c>
      <c r="D83" s="6" t="n">
        <f aca="false">SUM(Monthly!H83:J83)</f>
        <v>43450</v>
      </c>
      <c r="E83" s="6" t="n">
        <f aca="false">SUM(Monthly!K83:M83)</f>
        <v>373586.38</v>
      </c>
      <c r="F83" s="8" t="n">
        <f aca="false">SUM(Monthly!N83:P83)</f>
        <v>242519.36</v>
      </c>
      <c r="G83" s="8" t="n">
        <f aca="false">SUM(Monthly!Q83:S83)</f>
        <v>303750.13</v>
      </c>
      <c r="H83" s="8" t="n">
        <f aca="false">SUM(Monthly!T83:V83)</f>
        <v>172630</v>
      </c>
      <c r="I83" s="8" t="n">
        <f aca="false">SUM(Monthly!W83:Y83)</f>
        <v>354950</v>
      </c>
      <c r="J83" s="9" t="n">
        <f aca="false">SUM(Monthly!Z83:AB83)</f>
        <v>501751.22</v>
      </c>
      <c r="K83" s="9" t="n">
        <f aca="false">SUM(Monthly!AC83:AE83)</f>
        <v>400949.22</v>
      </c>
      <c r="L83" s="9" t="n">
        <f aca="false">SUM(Monthly!AF83:AH83)</f>
        <v>317972.23</v>
      </c>
      <c r="M83" s="9" t="n">
        <f aca="false">SUM(Monthly!AI83:AK83)</f>
        <v>712813</v>
      </c>
    </row>
    <row r="84" customFormat="false" ht="13.8" hidden="false" customHeight="false" outlineLevel="0" collapsed="false">
      <c r="B84" s="6" t="n">
        <f aca="false">SUM(Monthly!B84:D84)</f>
        <v>0</v>
      </c>
      <c r="C84" s="6" t="n">
        <f aca="false">SUM(Monthly!E84:G84)</f>
        <v>0</v>
      </c>
      <c r="D84" s="6" t="n">
        <f aca="false">SUM(Monthly!H84:J84)</f>
        <v>0</v>
      </c>
      <c r="E84" s="6" t="n">
        <f aca="false">SUM(Monthly!K84:M84)</f>
        <v>0</v>
      </c>
      <c r="F84" s="8" t="n">
        <f aca="false">SUM(Monthly!N84:P84)</f>
        <v>0</v>
      </c>
      <c r="G84" s="8" t="n">
        <f aca="false">SUM(Monthly!Q84:S84)</f>
        <v>0</v>
      </c>
      <c r="H84" s="8" t="n">
        <f aca="false">SUM(Monthly!T84:V84)</f>
        <v>0</v>
      </c>
      <c r="I84" s="8" t="n">
        <f aca="false">SUM(Monthly!W84:Y84)</f>
        <v>0</v>
      </c>
      <c r="J84" s="9" t="n">
        <f aca="false">SUM(Monthly!Z84:AB84)</f>
        <v>0</v>
      </c>
      <c r="K84" s="9" t="n">
        <f aca="false">SUM(Monthly!AC84:AE84)</f>
        <v>0</v>
      </c>
      <c r="L84" s="9" t="n">
        <f aca="false">SUM(Monthly!AF84:AH84)</f>
        <v>0</v>
      </c>
      <c r="M84" s="9" t="n">
        <f aca="false">SUM(Monthly!AI84:AK84)</f>
        <v>0</v>
      </c>
    </row>
    <row r="85" customFormat="false" ht="13.8" hidden="false" customHeight="false" outlineLevel="0" collapsed="false">
      <c r="A85" s="11" t="s">
        <v>119</v>
      </c>
      <c r="B85" s="6" t="n">
        <f aca="false">SUM(Monthly!B85:D85)</f>
        <v>3649648.8</v>
      </c>
      <c r="C85" s="6" t="n">
        <f aca="false">SUM(Monthly!E85:G85)</f>
        <v>1951</v>
      </c>
      <c r="D85" s="6" t="n">
        <f aca="false">SUM(Monthly!H85:J85)</f>
        <v>11769.42</v>
      </c>
      <c r="E85" s="6" t="n">
        <f aca="false">SUM(Monthly!K85:M85)</f>
        <v>6750852.23</v>
      </c>
      <c r="F85" s="8" t="n">
        <f aca="false">SUM(Monthly!N85:P85)</f>
        <v>1834034.43</v>
      </c>
      <c r="G85" s="8" t="n">
        <f aca="false">SUM(Monthly!Q85:S85)</f>
        <v>110518.57</v>
      </c>
      <c r="H85" s="8" t="n">
        <f aca="false">SUM(Monthly!T85:V85)</f>
        <v>26944.66</v>
      </c>
      <c r="I85" s="8" t="n">
        <f aca="false">SUM(Monthly!W85:Y85)</f>
        <v>4465336.2</v>
      </c>
      <c r="J85" s="9" t="n">
        <f aca="false">SUM(Monthly!Z85:AB85)</f>
        <v>1206521.67</v>
      </c>
      <c r="K85" s="9" t="n">
        <f aca="false">SUM(Monthly!AC85:AE85)</f>
        <v>730764.35</v>
      </c>
      <c r="L85" s="9" t="n">
        <f aca="false">SUM(Monthly!AF85:AH85)</f>
        <v>12958.29</v>
      </c>
      <c r="M85" s="9" t="n">
        <f aca="false">SUM(Monthly!AI85:AK85)</f>
        <v>3742412.61</v>
      </c>
    </row>
    <row r="86" customFormat="false" ht="13.8" hidden="false" customHeight="false" outlineLevel="0" collapsed="false">
      <c r="B86" s="6" t="n">
        <f aca="false">SUM(Monthly!B86:D86)</f>
        <v>0</v>
      </c>
      <c r="C86" s="6" t="n">
        <f aca="false">SUM(Monthly!E86:G86)</f>
        <v>0</v>
      </c>
      <c r="D86" s="6" t="n">
        <f aca="false">SUM(Monthly!H86:J86)</f>
        <v>0</v>
      </c>
      <c r="E86" s="6" t="n">
        <f aca="false">SUM(Monthly!K86:M86)</f>
        <v>0</v>
      </c>
      <c r="F86" s="8" t="n">
        <f aca="false">SUM(Monthly!N86:P86)</f>
        <v>0</v>
      </c>
      <c r="G86" s="8" t="n">
        <f aca="false">SUM(Monthly!Q86:S86)</f>
        <v>0</v>
      </c>
      <c r="H86" s="8" t="n">
        <f aca="false">SUM(Monthly!T86:V86)</f>
        <v>0</v>
      </c>
      <c r="I86" s="8" t="n">
        <f aca="false">SUM(Monthly!W86:Y86)</f>
        <v>0</v>
      </c>
      <c r="J86" s="9" t="n">
        <f aca="false">SUM(Monthly!Z86:AB86)</f>
        <v>0</v>
      </c>
      <c r="K86" s="9" t="n">
        <f aca="false">SUM(Monthly!AC86:AE86)</f>
        <v>0</v>
      </c>
      <c r="L86" s="9" t="n">
        <f aca="false">SUM(Monthly!AF86:AH86)</f>
        <v>0</v>
      </c>
      <c r="M86" s="9" t="n">
        <f aca="false">SUM(Monthly!AI86:AK86)</f>
        <v>0</v>
      </c>
    </row>
    <row r="87" customFormat="false" ht="13.8" hidden="false" customHeight="false" outlineLevel="0" collapsed="false">
      <c r="A87" s="11" t="s">
        <v>120</v>
      </c>
      <c r="B87" s="6" t="n">
        <f aca="false">SUM(Monthly!B87:D87)</f>
        <v>1458258.6346738</v>
      </c>
      <c r="C87" s="6" t="n">
        <f aca="false">SUM(Monthly!E87:G87)</f>
        <v>1237196.28213972</v>
      </c>
      <c r="D87" s="6" t="n">
        <f aca="false">SUM(Monthly!H87:J87)</f>
        <v>709850.420951552</v>
      </c>
      <c r="E87" s="6" t="n">
        <f aca="false">SUM(Monthly!K87:M87)</f>
        <v>4296800.88074006</v>
      </c>
      <c r="F87" s="8" t="n">
        <f aca="false">SUM(Monthly!N87:P87)</f>
        <v>1943915.07663553</v>
      </c>
      <c r="G87" s="8" t="n">
        <f aca="false">SUM(Monthly!Q87:S87)</f>
        <v>3139373.01886836</v>
      </c>
      <c r="H87" s="8" t="n">
        <f aca="false">SUM(Monthly!T87:V87)</f>
        <v>1047050.49173004</v>
      </c>
      <c r="I87" s="8" t="n">
        <f aca="false">SUM(Monthly!W87:Y87)</f>
        <v>3955039.28982432</v>
      </c>
      <c r="J87" s="9" t="n">
        <f aca="false">SUM(Monthly!Z87:AB87)</f>
        <v>2788821.89108401</v>
      </c>
      <c r="K87" s="9" t="n">
        <f aca="false">SUM(Monthly!AC87:AE87)</f>
        <v>2640525.85744369</v>
      </c>
      <c r="L87" s="9" t="n">
        <f aca="false">SUM(Monthly!AF87:AH87)</f>
        <v>1524577.2095149</v>
      </c>
      <c r="M87" s="9" t="n">
        <f aca="false">SUM(Monthly!AI87:AK87)</f>
        <v>5730583.46473318</v>
      </c>
    </row>
    <row r="88" customFormat="false" ht="13.8" hidden="false" customHeight="false" outlineLevel="0" collapsed="false">
      <c r="A88" s="11" t="s">
        <v>121</v>
      </c>
      <c r="B88" s="6" t="n">
        <f aca="false">SUM(Monthly!B88:D88)</f>
        <v>0</v>
      </c>
      <c r="C88" s="6" t="n">
        <f aca="false">SUM(Monthly!E88:G88)</f>
        <v>0</v>
      </c>
      <c r="D88" s="6" t="n">
        <f aca="false">SUM(Monthly!H88:J88)</f>
        <v>0</v>
      </c>
      <c r="E88" s="6" t="n">
        <f aca="false">SUM(Monthly!K88:M88)</f>
        <v>0</v>
      </c>
      <c r="F88" s="8" t="n">
        <f aca="false">SUM(Monthly!N88:P88)</f>
        <v>0</v>
      </c>
      <c r="G88" s="8" t="n">
        <f aca="false">SUM(Monthly!Q88:S88)</f>
        <v>0</v>
      </c>
      <c r="H88" s="8" t="n">
        <f aca="false">SUM(Monthly!T88:V88)</f>
        <v>0</v>
      </c>
      <c r="I88" s="8" t="n">
        <f aca="false">SUM(Monthly!W88:Y88)</f>
        <v>0</v>
      </c>
      <c r="J88" s="9" t="n">
        <f aca="false">SUM(Monthly!Z88:AB88)</f>
        <v>0</v>
      </c>
      <c r="K88" s="9" t="n">
        <f aca="false">SUM(Monthly!AC88:AE88)</f>
        <v>0</v>
      </c>
      <c r="L88" s="9" t="n">
        <f aca="false">SUM(Monthly!AF88:AH88)</f>
        <v>0</v>
      </c>
      <c r="M88" s="9" t="n">
        <f aca="false">SUM(Monthly!AI88:AK88)</f>
        <v>0</v>
      </c>
    </row>
    <row r="89" customFormat="false" ht="13.8" hidden="false" customHeight="false" outlineLevel="0" collapsed="false">
      <c r="A89" s="11" t="s">
        <v>122</v>
      </c>
      <c r="B89" s="6" t="n">
        <f aca="false">SUM(Monthly!B89:D89)</f>
        <v>161490.275326197</v>
      </c>
      <c r="C89" s="6" t="n">
        <f aca="false">SUM(Monthly!E89:G89)</f>
        <v>800379.437860281</v>
      </c>
      <c r="D89" s="6" t="n">
        <f aca="false">SUM(Monthly!H89:J89)</f>
        <v>393311.869048448</v>
      </c>
      <c r="E89" s="6" t="n">
        <f aca="false">SUM(Monthly!K89:M89)</f>
        <v>60141.7292599468</v>
      </c>
      <c r="F89" s="8" t="n">
        <f aca="false">SUM(Monthly!N89:P89)</f>
        <v>1061783.48336448</v>
      </c>
      <c r="G89" s="8" t="n">
        <f aca="false">SUM(Monthly!Q89:S89)</f>
        <v>941530.041131632</v>
      </c>
      <c r="H89" s="8" t="n">
        <f aca="false">SUM(Monthly!T89:V89)</f>
        <v>1142270.08022293</v>
      </c>
      <c r="I89" s="8" t="n">
        <f aca="false">SUM(Monthly!W89:Y89)</f>
        <v>633757.046429945</v>
      </c>
      <c r="J89" s="9" t="n">
        <f aca="false">SUM(Monthly!Z89:AB89)</f>
        <v>2093209.94291807</v>
      </c>
      <c r="K89" s="9" t="n">
        <f aca="false">SUM(Monthly!AC89:AE89)</f>
        <v>2414914.26739109</v>
      </c>
      <c r="L89" s="9" t="n">
        <f aca="false">SUM(Monthly!AF89:AH89)</f>
        <v>2456347.96061371</v>
      </c>
      <c r="M89" s="9" t="n">
        <f aca="false">SUM(Monthly!AI89:AK89)</f>
        <v>1370928.45282524</v>
      </c>
    </row>
    <row r="90" customFormat="false" ht="13.8" hidden="false" customHeight="false" outlineLevel="0" collapsed="false">
      <c r="A90" s="11" t="s">
        <v>123</v>
      </c>
      <c r="B90" s="6" t="n">
        <f aca="false">SUM(Monthly!B90:D90)</f>
        <v>0</v>
      </c>
      <c r="C90" s="6" t="n">
        <f aca="false">SUM(Monthly!E90:G90)</f>
        <v>0</v>
      </c>
      <c r="D90" s="6" t="n">
        <f aca="false">SUM(Monthly!H90:J90)</f>
        <v>0</v>
      </c>
      <c r="E90" s="6" t="n">
        <f aca="false">SUM(Monthly!K90:M90)</f>
        <v>0</v>
      </c>
      <c r="F90" s="8" t="n">
        <f aca="false">SUM(Monthly!N90:P90)</f>
        <v>0</v>
      </c>
      <c r="G90" s="8" t="n">
        <f aca="false">SUM(Monthly!Q90:S90)</f>
        <v>0</v>
      </c>
      <c r="H90" s="8" t="n">
        <f aca="false">SUM(Monthly!T90:V90)</f>
        <v>72306.4480470286</v>
      </c>
      <c r="I90" s="8" t="n">
        <f aca="false">SUM(Monthly!W90:Y90)</f>
        <v>44119.863745727</v>
      </c>
      <c r="J90" s="9" t="n">
        <f aca="false">SUM(Monthly!Z90:AB90)</f>
        <v>33763.0659979203</v>
      </c>
      <c r="K90" s="9" t="n">
        <f aca="false">SUM(Monthly!AC90:AE90)</f>
        <v>89792.065165226</v>
      </c>
      <c r="L90" s="9" t="n">
        <f aca="false">SUM(Monthly!AF90:AH90)</f>
        <v>29430.4498713827</v>
      </c>
      <c r="M90" s="9" t="n">
        <f aca="false">SUM(Monthly!AI90:AK90)</f>
        <v>141370.212441571</v>
      </c>
    </row>
    <row r="91" customFormat="false" ht="13.8" hidden="false" customHeight="false" outlineLevel="0" collapsed="false">
      <c r="A91" s="11" t="s">
        <v>124</v>
      </c>
      <c r="B91" s="6" t="n">
        <f aca="false">SUM(Monthly!B91:D91)</f>
        <v>0</v>
      </c>
      <c r="C91" s="6" t="n">
        <f aca="false">SUM(Monthly!E91:G91)</f>
        <v>0</v>
      </c>
      <c r="D91" s="6" t="n">
        <f aca="false">SUM(Monthly!H91:J91)</f>
        <v>0</v>
      </c>
      <c r="E91" s="6" t="n">
        <f aca="false">SUM(Monthly!K91:M91)</f>
        <v>0</v>
      </c>
      <c r="F91" s="8" t="n">
        <f aca="false">SUM(Monthly!N91:P91)</f>
        <v>0</v>
      </c>
      <c r="G91" s="8" t="n">
        <f aca="false">SUM(Monthly!Q91:S91)</f>
        <v>0</v>
      </c>
      <c r="H91" s="8" t="n">
        <f aca="false">SUM(Monthly!T91:V91)</f>
        <v>0</v>
      </c>
      <c r="I91" s="8" t="n">
        <f aca="false">SUM(Monthly!W91:Y91)</f>
        <v>0</v>
      </c>
      <c r="J91" s="9" t="n">
        <f aca="false">SUM(Monthly!Z91:AB91)</f>
        <v>0</v>
      </c>
      <c r="K91" s="9" t="n">
        <f aca="false">SUM(Monthly!AC91:AE91)</f>
        <v>0</v>
      </c>
      <c r="L91" s="9" t="n">
        <f aca="false">SUM(Monthly!AF91:AH91)</f>
        <v>0</v>
      </c>
      <c r="M91" s="9" t="n">
        <f aca="false">SUM(Monthly!AI91:AK91)</f>
        <v>0</v>
      </c>
    </row>
    <row r="92" customFormat="false" ht="13.8" hidden="false" customHeight="false" outlineLevel="0" collapsed="false">
      <c r="A92" s="11" t="s">
        <v>125</v>
      </c>
      <c r="B92" s="6" t="n">
        <f aca="false">SUM(Monthly!B92:D92)</f>
        <v>5269397.71</v>
      </c>
      <c r="C92" s="6" t="n">
        <f aca="false">SUM(Monthly!E92:G92)</f>
        <v>2039526.72</v>
      </c>
      <c r="D92" s="6" t="n">
        <f aca="false">SUM(Monthly!H92:J92)</f>
        <v>1114931.71</v>
      </c>
      <c r="E92" s="6" t="n">
        <f aca="false">SUM(Monthly!K92:M92)</f>
        <v>11107794.84</v>
      </c>
      <c r="F92" s="8" t="n">
        <f aca="false">SUM(Monthly!N92:P92)</f>
        <v>4839732.99</v>
      </c>
      <c r="G92" s="8" t="n">
        <f aca="false">SUM(Monthly!Q92:S92)</f>
        <v>4191421.63</v>
      </c>
      <c r="H92" s="8" t="n">
        <f aca="false">SUM(Monthly!T92:V92)</f>
        <v>2288571.68</v>
      </c>
      <c r="I92" s="8" t="n">
        <f aca="false">SUM(Monthly!W92:Y92)</f>
        <v>9098252.4</v>
      </c>
      <c r="J92" s="9" t="n">
        <f aca="false">SUM(Monthly!Z92:AB92)</f>
        <v>6122316.57</v>
      </c>
      <c r="K92" s="9" t="n">
        <f aca="false">SUM(Monthly!AC92:AE92)</f>
        <v>5875996.54</v>
      </c>
      <c r="L92" s="9" t="n">
        <f aca="false">SUM(Monthly!AF92:AH92)</f>
        <v>4023313.91</v>
      </c>
      <c r="M92" s="9" t="n">
        <f aca="false">SUM(Monthly!AI92:AK92)</f>
        <v>10985294.74</v>
      </c>
    </row>
    <row r="93" customFormat="false" ht="13.8" hidden="false" customHeight="false" outlineLevel="0" collapsed="false">
      <c r="B93" s="6" t="n">
        <f aca="false">SUM(Monthly!B93:D93)</f>
        <v>0</v>
      </c>
      <c r="C93" s="6" t="n">
        <f aca="false">SUM(Monthly!E93:G93)</f>
        <v>0</v>
      </c>
      <c r="D93" s="6" t="n">
        <f aca="false">SUM(Monthly!H93:J93)</f>
        <v>0</v>
      </c>
      <c r="E93" s="6" t="n">
        <f aca="false">SUM(Monthly!K93:M93)</f>
        <v>0</v>
      </c>
      <c r="F93" s="8" t="n">
        <f aca="false">SUM(Monthly!N93:P93)</f>
        <v>0</v>
      </c>
      <c r="G93" s="8" t="n">
        <f aca="false">SUM(Monthly!Q93:S93)</f>
        <v>0</v>
      </c>
      <c r="H93" s="8" t="n">
        <f aca="false">SUM(Monthly!T93:V93)</f>
        <v>0</v>
      </c>
      <c r="I93" s="8" t="n">
        <f aca="false">SUM(Monthly!W93:Y93)</f>
        <v>0</v>
      </c>
      <c r="J93" s="9" t="n">
        <f aca="false">SUM(Monthly!Z93:AB93)</f>
        <v>0</v>
      </c>
      <c r="K93" s="9" t="n">
        <f aca="false">SUM(Monthly!AC93:AE93)</f>
        <v>0</v>
      </c>
      <c r="L93" s="9" t="n">
        <f aca="false">SUM(Monthly!AF93:AH93)</f>
        <v>0</v>
      </c>
      <c r="M93" s="9" t="n">
        <f aca="false">SUM(Monthly!AI93:AK93)</f>
        <v>0</v>
      </c>
    </row>
    <row r="94" customFormat="false" ht="13.8" hidden="false" customHeight="false" outlineLevel="0" collapsed="false">
      <c r="B94" s="6" t="n">
        <f aca="false">SUM(Monthly!B94:D94)</f>
        <v>0</v>
      </c>
      <c r="C94" s="6" t="n">
        <f aca="false">SUM(Monthly!E94:G94)</f>
        <v>0</v>
      </c>
      <c r="D94" s="6" t="n">
        <f aca="false">SUM(Monthly!H94:J94)</f>
        <v>0</v>
      </c>
      <c r="E94" s="6" t="n">
        <f aca="false">SUM(Monthly!K94:M94)</f>
        <v>0</v>
      </c>
      <c r="F94" s="8" t="n">
        <f aca="false">SUM(Monthly!N94:P94)</f>
        <v>0</v>
      </c>
      <c r="G94" s="8" t="n">
        <f aca="false">SUM(Monthly!Q94:S94)</f>
        <v>0</v>
      </c>
      <c r="H94" s="8" t="n">
        <f aca="false">SUM(Monthly!T94:V94)</f>
        <v>0</v>
      </c>
      <c r="I94" s="8" t="n">
        <f aca="false">SUM(Monthly!W94:Y94)</f>
        <v>0</v>
      </c>
      <c r="J94" s="9" t="n">
        <f aca="false">SUM(Monthly!Z94:AB94)</f>
        <v>0</v>
      </c>
      <c r="K94" s="9" t="n">
        <f aca="false">SUM(Monthly!AC94:AE94)</f>
        <v>0</v>
      </c>
      <c r="L94" s="9" t="n">
        <f aca="false">SUM(Monthly!AF94:AH94)</f>
        <v>0</v>
      </c>
      <c r="M94" s="9" t="n">
        <f aca="false">SUM(Monthly!AI94:AK94)</f>
        <v>0</v>
      </c>
    </row>
    <row r="95" customFormat="false" ht="13.8" hidden="false" customHeight="false" outlineLevel="0" collapsed="false">
      <c r="A95" s="11" t="s">
        <v>126</v>
      </c>
      <c r="B95" s="6" t="n">
        <f aca="false">SUM(Monthly!B95:D95)</f>
        <v>3173993.2853262</v>
      </c>
      <c r="C95" s="6" t="n">
        <f aca="false">SUM(Monthly!E95:G95)</f>
        <v>3092965.60786028</v>
      </c>
      <c r="D95" s="6" t="n">
        <f aca="false">SUM(Monthly!H95:J95)</f>
        <v>804662.109048448</v>
      </c>
      <c r="E95" s="6" t="n">
        <f aca="false">SUM(Monthly!K95:M95)</f>
        <v>9418227.29925994</v>
      </c>
      <c r="F95" s="8" t="n">
        <f aca="false">SUM(Monthly!N95:P95)</f>
        <v>3023207.02336448</v>
      </c>
      <c r="G95" s="8" t="n">
        <f aca="false">SUM(Monthly!Q95:S95)</f>
        <v>4483354.69113164</v>
      </c>
      <c r="H95" s="8" t="n">
        <f aca="false">SUM(Monthly!T95:V95)</f>
        <v>-144279.951730043</v>
      </c>
      <c r="I95" s="8" t="n">
        <f aca="false">SUM(Monthly!W95:Y95)</f>
        <v>6458547.68017568</v>
      </c>
      <c r="J95" s="9" t="n">
        <f aca="false">SUM(Monthly!Z95:AB95)</f>
        <v>4157455.28891599</v>
      </c>
      <c r="K95" s="9" t="n">
        <f aca="false">SUM(Monthly!AC95:AE95)</f>
        <v>2841336.56255632</v>
      </c>
      <c r="L95" s="9" t="n">
        <f aca="false">SUM(Monthly!AF95:AH95)</f>
        <v>496893.170485098</v>
      </c>
      <c r="M95" s="9" t="n">
        <f aca="false">SUM(Monthly!AI95:AK95)</f>
        <v>11329094.5952668</v>
      </c>
    </row>
    <row r="96" customFormat="false" ht="13.8" hidden="false" customHeight="false" outlineLevel="0" collapsed="false">
      <c r="A96" s="11" t="s">
        <v>127</v>
      </c>
      <c r="B96" s="6" t="n">
        <f aca="false">SUM(Monthly!B96:D96)</f>
        <v>0</v>
      </c>
      <c r="C96" s="6" t="n">
        <f aca="false">SUM(Monthly!E96:G96)</f>
        <v>0</v>
      </c>
      <c r="D96" s="6" t="n">
        <f aca="false">SUM(Monthly!H96:J96)</f>
        <v>0</v>
      </c>
      <c r="E96" s="6" t="n">
        <f aca="false">SUM(Monthly!K96:M96)</f>
        <v>0</v>
      </c>
      <c r="F96" s="8" t="n">
        <f aca="false">SUM(Monthly!N96:P96)</f>
        <v>0</v>
      </c>
      <c r="G96" s="8" t="n">
        <f aca="false">SUM(Monthly!Q96:S96)</f>
        <v>0</v>
      </c>
      <c r="H96" s="8" t="n">
        <f aca="false">SUM(Monthly!T96:V96)</f>
        <v>0</v>
      </c>
      <c r="I96" s="8" t="n">
        <f aca="false">SUM(Monthly!W96:Y96)</f>
        <v>0</v>
      </c>
      <c r="J96" s="9" t="n">
        <f aca="false">SUM(Monthly!Z96:AB96)</f>
        <v>0</v>
      </c>
      <c r="K96" s="9" t="n">
        <f aca="false">SUM(Monthly!AC96:AE96)</f>
        <v>0</v>
      </c>
      <c r="L96" s="9" t="n">
        <f aca="false">SUM(Monthly!AF96:AH96)</f>
        <v>0</v>
      </c>
      <c r="M96" s="9" t="n">
        <f aca="false">SUM(Monthly!AI96:AK96)</f>
        <v>0</v>
      </c>
    </row>
    <row r="97" customFormat="false" ht="13.8" hidden="false" customHeight="false" outlineLevel="0" collapsed="false">
      <c r="A97" s="11" t="s">
        <v>128</v>
      </c>
      <c r="B97" s="6" t="n">
        <f aca="false">SUM(Monthly!B97:D97)</f>
        <v>840608.684673803</v>
      </c>
      <c r="C97" s="6" t="n">
        <f aca="false">SUM(Monthly!E97:G97)</f>
        <v>685335.362139719</v>
      </c>
      <c r="D97" s="6" t="n">
        <f aca="false">SUM(Monthly!H97:J97)</f>
        <v>209739.930951551</v>
      </c>
      <c r="E97" s="6" t="n">
        <f aca="false">SUM(Monthly!K97:M97)</f>
        <v>25512.4707400532</v>
      </c>
      <c r="F97" s="8" t="n">
        <f aca="false">SUM(Monthly!N97:P97)</f>
        <v>813931.146635524</v>
      </c>
      <c r="G97" s="8" t="n">
        <f aca="false">SUM(Monthly!Q97:S97)</f>
        <v>590144.548868368</v>
      </c>
      <c r="H97" s="8" t="n">
        <f aca="false">SUM(Monthly!T97:V97)</f>
        <v>609717.809777072</v>
      </c>
      <c r="I97" s="8" t="n">
        <f aca="false">SUM(Monthly!W97:Y97)</f>
        <v>-335913.576429945</v>
      </c>
      <c r="J97" s="9" t="n">
        <f aca="false">SUM(Monthly!Z97:AB97)</f>
        <v>1114174.32708193</v>
      </c>
      <c r="K97" s="9" t="n">
        <f aca="false">SUM(Monthly!AC97:AE97)</f>
        <v>1250429.94260891</v>
      </c>
      <c r="L97" s="9" t="n">
        <f aca="false">SUM(Monthly!AF97:AH97)</f>
        <v>878298.559386285</v>
      </c>
      <c r="M97" s="9" t="n">
        <f aca="false">SUM(Monthly!AI97:AK97)</f>
        <v>-38564.5828252435</v>
      </c>
    </row>
    <row r="98" customFormat="false" ht="13.8" hidden="false" customHeight="false" outlineLevel="0" collapsed="false">
      <c r="A98" s="11" t="s">
        <v>129</v>
      </c>
      <c r="B98" s="6" t="n">
        <f aca="false">SUM(Monthly!B98:D98)</f>
        <v>0</v>
      </c>
      <c r="C98" s="6" t="n">
        <f aca="false">SUM(Monthly!E98:G98)</f>
        <v>0</v>
      </c>
      <c r="D98" s="6" t="n">
        <f aca="false">SUM(Monthly!H98:J98)</f>
        <v>0</v>
      </c>
      <c r="E98" s="6" t="n">
        <f aca="false">SUM(Monthly!K98:M98)</f>
        <v>0</v>
      </c>
      <c r="F98" s="8" t="n">
        <f aca="false">SUM(Monthly!N98:P98)</f>
        <v>0</v>
      </c>
      <c r="G98" s="8" t="n">
        <f aca="false">SUM(Monthly!Q98:S98)</f>
        <v>0</v>
      </c>
      <c r="H98" s="8" t="n">
        <f aca="false">SUM(Monthly!T98:V98)</f>
        <v>293302.871952971</v>
      </c>
      <c r="I98" s="8" t="n">
        <f aca="false">SUM(Monthly!W98:Y98)</f>
        <v>140390.456254273</v>
      </c>
      <c r="J98" s="9" t="n">
        <f aca="false">SUM(Monthly!Z98:AB98)</f>
        <v>46658.2840020797</v>
      </c>
      <c r="K98" s="9" t="n">
        <f aca="false">SUM(Monthly!AC98:AE98)</f>
        <v>158599.024834774</v>
      </c>
      <c r="L98" s="9" t="n">
        <f aca="false">SUM(Monthly!AF98:AH98)</f>
        <v>63149.1401286172</v>
      </c>
      <c r="M98" s="9" t="n">
        <f aca="false">SUM(Monthly!AI98:AK98)</f>
        <v>286723.657558429</v>
      </c>
    </row>
    <row r="99" customFormat="false" ht="13.8" hidden="false" customHeight="false" outlineLevel="0" collapsed="false">
      <c r="A99" s="11" t="s">
        <v>130</v>
      </c>
      <c r="B99" s="6" t="n">
        <f aca="false">SUM(Monthly!B99:D99)</f>
        <v>0</v>
      </c>
      <c r="C99" s="6" t="n">
        <f aca="false">SUM(Monthly!E99:G99)</f>
        <v>0</v>
      </c>
      <c r="D99" s="6" t="n">
        <f aca="false">SUM(Monthly!H99:J99)</f>
        <v>0</v>
      </c>
      <c r="E99" s="6" t="n">
        <f aca="false">SUM(Monthly!K99:M99)</f>
        <v>0</v>
      </c>
      <c r="F99" s="8" t="n">
        <f aca="false">SUM(Monthly!N99:P99)</f>
        <v>0</v>
      </c>
      <c r="G99" s="8" t="n">
        <f aca="false">SUM(Monthly!Q99:S99)</f>
        <v>0</v>
      </c>
      <c r="H99" s="8" t="n">
        <f aca="false">SUM(Monthly!T99:V99)</f>
        <v>0</v>
      </c>
      <c r="I99" s="8" t="n">
        <f aca="false">SUM(Monthly!W99:Y99)</f>
        <v>0</v>
      </c>
      <c r="J99" s="9" t="n">
        <f aca="false">SUM(Monthly!Z99:AB99)</f>
        <v>0</v>
      </c>
      <c r="K99" s="9" t="n">
        <f aca="false">SUM(Monthly!AC99:AE99)</f>
        <v>0</v>
      </c>
      <c r="L99" s="9" t="n">
        <f aca="false">SUM(Monthly!AF99:AH99)</f>
        <v>0</v>
      </c>
      <c r="M99" s="9" t="n">
        <f aca="false">SUM(Monthly!AI99:AK99)</f>
        <v>0</v>
      </c>
    </row>
    <row r="100" customFormat="false" ht="13.8" hidden="false" customHeight="false" outlineLevel="0" collapsed="false">
      <c r="A100" s="11" t="s">
        <v>131</v>
      </c>
      <c r="B100" s="6" t="n">
        <f aca="false">SUM(Monthly!B100:D100)</f>
        <v>802829.11</v>
      </c>
      <c r="C100" s="6" t="n">
        <f aca="false">SUM(Monthly!E100:G100)</f>
        <v>409.55</v>
      </c>
      <c r="D100" s="6" t="n">
        <f aca="false">SUM(Monthly!H100:J100)</f>
        <v>2396.12</v>
      </c>
      <c r="E100" s="6" t="n">
        <f aca="false">SUM(Monthly!K100:M100)</f>
        <v>2193055.56</v>
      </c>
      <c r="F100" s="8" t="n">
        <f aca="false">SUM(Monthly!N100:P100)</f>
        <v>576910.12</v>
      </c>
      <c r="G100" s="8" t="n">
        <f aca="false">SUM(Monthly!Q100:S100)</f>
        <v>34848.2</v>
      </c>
      <c r="H100" s="8" t="n">
        <f aca="false">SUM(Monthly!T100:V100)</f>
        <v>8520.55</v>
      </c>
      <c r="I100" s="8" t="n">
        <f aca="false">SUM(Monthly!W100:Y100)</f>
        <v>2157225.86</v>
      </c>
      <c r="J100" s="9" t="n">
        <f aca="false">SUM(Monthly!Z100:AB100)</f>
        <v>582963.7</v>
      </c>
      <c r="K100" s="9" t="n">
        <f aca="false">SUM(Monthly!AC100:AE100)</f>
        <v>351962.43</v>
      </c>
      <c r="L100" s="9" t="n">
        <f aca="false">SUM(Monthly!AF100:AH100)</f>
        <v>4586.09</v>
      </c>
      <c r="M100" s="9" t="n">
        <f aca="false">SUM(Monthly!AI100:AK100)</f>
        <v>7440.75999999978</v>
      </c>
    </row>
    <row r="101" customFormat="false" ht="13.8" hidden="false" customHeight="false" outlineLevel="0" collapsed="false">
      <c r="A101" s="11" t="s">
        <v>132</v>
      </c>
      <c r="B101" s="6" t="n">
        <f aca="false">SUM(Monthly!B101:D101)</f>
        <v>4817431.08</v>
      </c>
      <c r="C101" s="6" t="n">
        <f aca="false">SUM(Monthly!E101:G101)</f>
        <v>3778710.52</v>
      </c>
      <c r="D101" s="6" t="n">
        <f aca="false">SUM(Monthly!H101:J101)</f>
        <v>1016798.16</v>
      </c>
      <c r="E101" s="6" t="n">
        <f aca="false">SUM(Monthly!K101:M101)</f>
        <v>11636795.33</v>
      </c>
      <c r="F101" s="8" t="n">
        <f aca="false">SUM(Monthly!N101:P101)</f>
        <v>4414048.29</v>
      </c>
      <c r="G101" s="8" t="n">
        <f aca="false">SUM(Monthly!Q101:S101)</f>
        <v>5108347.44</v>
      </c>
      <c r="H101" s="8" t="n">
        <f aca="false">SUM(Monthly!T101:V101)</f>
        <v>767261.28</v>
      </c>
      <c r="I101" s="8" t="n">
        <f aca="false">SUM(Monthly!W101:Y101)</f>
        <v>8420250.42</v>
      </c>
      <c r="J101" s="9" t="n">
        <f aca="false">SUM(Monthly!Z101:AB101)</f>
        <v>5901251.6</v>
      </c>
      <c r="K101" s="9" t="n">
        <f aca="false">SUM(Monthly!AC101:AE101)</f>
        <v>4602327.96</v>
      </c>
      <c r="L101" s="9" t="n">
        <f aca="false">SUM(Monthly!AF101:AH101)</f>
        <v>1442926.96</v>
      </c>
      <c r="M101" s="9" t="n">
        <f aca="false">SUM(Monthly!AI101:AK101)</f>
        <v>11584694.43</v>
      </c>
    </row>
    <row r="102" customFormat="false" ht="13.8" hidden="false" customHeight="false" outlineLevel="0" collapsed="false">
      <c r="B102" s="6" t="n">
        <f aca="false">SUM(Monthly!B102:D102)</f>
        <v>0</v>
      </c>
      <c r="C102" s="6" t="n">
        <f aca="false">SUM(Monthly!E102:G102)</f>
        <v>0</v>
      </c>
      <c r="D102" s="6" t="n">
        <f aca="false">SUM(Monthly!H102:J102)</f>
        <v>0</v>
      </c>
      <c r="E102" s="6" t="n">
        <f aca="false">SUM(Monthly!K102:M102)</f>
        <v>0</v>
      </c>
      <c r="F102" s="8" t="n">
        <f aca="false">SUM(Monthly!N102:P102)</f>
        <v>0</v>
      </c>
      <c r="G102" s="8" t="n">
        <f aca="false">SUM(Monthly!Q102:S102)</f>
        <v>0</v>
      </c>
      <c r="H102" s="8" t="n">
        <f aca="false">SUM(Monthly!T102:V102)</f>
        <v>0</v>
      </c>
      <c r="I102" s="8" t="n">
        <f aca="false">SUM(Monthly!W102:Y102)</f>
        <v>0</v>
      </c>
      <c r="J102" s="9" t="n">
        <f aca="false">SUM(Monthly!Z102:AB102)</f>
        <v>0</v>
      </c>
      <c r="K102" s="9" t="n">
        <f aca="false">SUM(Monthly!AC102:AE102)</f>
        <v>0</v>
      </c>
      <c r="L102" s="9" t="n">
        <f aca="false">SUM(Monthly!AF102:AH102)</f>
        <v>0</v>
      </c>
      <c r="M102" s="9" t="n">
        <f aca="false">SUM(Monthly!AI102:AK102)</f>
        <v>0</v>
      </c>
    </row>
    <row r="103" customFormat="false" ht="13.8" hidden="false" customHeight="false" outlineLevel="0" collapsed="false">
      <c r="A103" s="11" t="s">
        <v>133</v>
      </c>
      <c r="B103" s="6" t="n">
        <f aca="false">SUM(Monthly!B103:D103)</f>
        <v>122250.474621149</v>
      </c>
      <c r="C103" s="6" t="n">
        <f aca="false">SUM(Monthly!E103:G103)</f>
        <v>93650.3856633865</v>
      </c>
      <c r="D103" s="6" t="n">
        <f aca="false">SUM(Monthly!H103:J103)</f>
        <v>105675.780008143</v>
      </c>
      <c r="E103" s="6" t="n">
        <f aca="false">SUM(Monthly!K103:M103)</f>
        <v>265071.977026467</v>
      </c>
      <c r="F103" s="8" t="n">
        <f aca="false">SUM(Monthly!N103:P103)</f>
        <v>177822.138293148</v>
      </c>
      <c r="G103" s="8" t="n">
        <f aca="false">SUM(Monthly!Q103:S103)</f>
        <v>226528.124380912</v>
      </c>
      <c r="H103" s="8" t="n">
        <f aca="false">SUM(Monthly!T103:V103)</f>
        <v>151041.979564638</v>
      </c>
      <c r="I103" s="8" t="n">
        <f aca="false">SUM(Monthly!W103:Y103)</f>
        <v>260133.492375457</v>
      </c>
      <c r="J103" s="9" t="n">
        <f aca="false">SUM(Monthly!Z103:AB103)</f>
        <v>288183.926832265</v>
      </c>
      <c r="K103" s="9" t="n">
        <f aca="false">SUM(Monthly!AC103:AE103)</f>
        <v>239124.871610116</v>
      </c>
      <c r="L103" s="9" t="n">
        <f aca="false">SUM(Monthly!AF103:AH103)</f>
        <v>177516.419632354</v>
      </c>
      <c r="M103" s="9" t="n">
        <f aca="false">SUM(Monthly!AI103:AK103)</f>
        <v>951575.455960926</v>
      </c>
    </row>
    <row r="104" customFormat="false" ht="13.8" hidden="false" customHeight="false" outlineLevel="0" collapsed="false">
      <c r="A104" s="11" t="s">
        <v>134</v>
      </c>
      <c r="B104" s="6" t="n">
        <f aca="false">SUM(Monthly!B104:D104)</f>
        <v>0</v>
      </c>
      <c r="C104" s="6" t="n">
        <f aca="false">SUM(Monthly!E104:G104)</f>
        <v>0</v>
      </c>
      <c r="D104" s="6" t="n">
        <f aca="false">SUM(Monthly!H104:J104)</f>
        <v>0</v>
      </c>
      <c r="E104" s="6" t="n">
        <f aca="false">SUM(Monthly!K104:M104)</f>
        <v>0</v>
      </c>
      <c r="F104" s="8" t="n">
        <f aca="false">SUM(Monthly!N104:P104)</f>
        <v>0</v>
      </c>
      <c r="G104" s="8" t="n">
        <f aca="false">SUM(Monthly!Q104:S104)</f>
        <v>0</v>
      </c>
      <c r="H104" s="8" t="n">
        <f aca="false">SUM(Monthly!T104:V104)</f>
        <v>0</v>
      </c>
      <c r="I104" s="8" t="n">
        <f aca="false">SUM(Monthly!W104:Y104)</f>
        <v>0</v>
      </c>
      <c r="J104" s="9" t="n">
        <f aca="false">SUM(Monthly!Z104:AB104)</f>
        <v>0</v>
      </c>
      <c r="K104" s="9" t="n">
        <f aca="false">SUM(Monthly!AC104:AE104)</f>
        <v>0</v>
      </c>
      <c r="L104" s="9" t="n">
        <f aca="false">SUM(Monthly!AF104:AH104)</f>
        <v>0</v>
      </c>
      <c r="M104" s="9" t="n">
        <f aca="false">SUM(Monthly!AI104:AK104)</f>
        <v>0</v>
      </c>
    </row>
    <row r="105" customFormat="false" ht="13.8" hidden="false" customHeight="false" outlineLevel="0" collapsed="false">
      <c r="A105" s="11" t="s">
        <v>135</v>
      </c>
      <c r="B105" s="6" t="n">
        <f aca="false">SUM(Monthly!B105:D105)</f>
        <v>28120.7753788507</v>
      </c>
      <c r="C105" s="6" t="n">
        <f aca="false">SUM(Monthly!E105:G105)</f>
        <v>60233.7043366135</v>
      </c>
      <c r="D105" s="6" t="n">
        <f aca="false">SUM(Monthly!H105:J105)</f>
        <v>47157.999991857</v>
      </c>
      <c r="E105" s="6" t="n">
        <f aca="false">SUM(Monthly!K105:M105)</f>
        <v>3315.14297353311</v>
      </c>
      <c r="F105" s="8" t="n">
        <f aca="false">SUM(Monthly!N105:P105)</f>
        <v>96937.8717068516</v>
      </c>
      <c r="G105" s="8" t="n">
        <f aca="false">SUM(Monthly!Q105:S105)</f>
        <v>68950.3056190883</v>
      </c>
      <c r="H105" s="8" t="n">
        <f aca="false">SUM(Monthly!T105:V105)</f>
        <v>143131.363648891</v>
      </c>
      <c r="I105" s="8" t="n">
        <f aca="false">SUM(Monthly!W105:Y105)</f>
        <v>38935.7267337236</v>
      </c>
      <c r="J105" s="9" t="n">
        <f aca="false">SUM(Monthly!Z105:AB105)</f>
        <v>208451.85654433</v>
      </c>
      <c r="K105" s="9" t="n">
        <f aca="false">SUM(Monthly!AC105:AE105)</f>
        <v>209135.168311659</v>
      </c>
      <c r="L105" s="9" t="n">
        <f aca="false">SUM(Monthly!AF105:AH105)</f>
        <v>266514.531816211</v>
      </c>
      <c r="M105" s="9" t="n">
        <f aca="false">SUM(Monthly!AI105:AK105)</f>
        <v>210928.75090724</v>
      </c>
    </row>
    <row r="106" customFormat="false" ht="13.8" hidden="false" customHeight="false" outlineLevel="0" collapsed="false">
      <c r="A106" s="11" t="s">
        <v>136</v>
      </c>
      <c r="B106" s="6" t="n">
        <f aca="false">SUM(Monthly!B106:D106)</f>
        <v>0</v>
      </c>
      <c r="C106" s="6" t="n">
        <f aca="false">SUM(Monthly!E106:G106)</f>
        <v>0</v>
      </c>
      <c r="D106" s="6" t="n">
        <f aca="false">SUM(Monthly!H106:J106)</f>
        <v>0</v>
      </c>
      <c r="E106" s="6" t="n">
        <f aca="false">SUM(Monthly!K106:M106)</f>
        <v>0</v>
      </c>
      <c r="F106" s="8" t="n">
        <f aca="false">SUM(Monthly!N106:P106)</f>
        <v>0</v>
      </c>
      <c r="G106" s="8" t="n">
        <f aca="false">SUM(Monthly!Q106:S106)</f>
        <v>0</v>
      </c>
      <c r="H106" s="8" t="n">
        <f aca="false">SUM(Monthly!T106:V106)</f>
        <v>8663.98678647171</v>
      </c>
      <c r="I106" s="8" t="n">
        <f aca="false">SUM(Monthly!W106:Y106)</f>
        <v>2819.83089081934</v>
      </c>
      <c r="J106" s="9" t="n">
        <f aca="false">SUM(Monthly!Z106:AB106)</f>
        <v>2295.9566234049</v>
      </c>
      <c r="K106" s="9" t="n">
        <f aca="false">SUM(Monthly!AC106:AE106)</f>
        <v>4825.15007822517</v>
      </c>
      <c r="L106" s="9" t="n">
        <f aca="false">SUM(Monthly!AF106:AH106)</f>
        <v>3131.84855143539</v>
      </c>
      <c r="M106" s="9" t="n">
        <f aca="false">SUM(Monthly!AI106:AK106)</f>
        <v>16693.9831318348</v>
      </c>
    </row>
    <row r="107" customFormat="false" ht="13.8" hidden="false" customHeight="false" outlineLevel="0" collapsed="false">
      <c r="A107" s="11" t="s">
        <v>137</v>
      </c>
      <c r="B107" s="6" t="n">
        <f aca="false">SUM(Monthly!B107:D107)</f>
        <v>0</v>
      </c>
      <c r="C107" s="6" t="n">
        <f aca="false">SUM(Monthly!E107:G107)</f>
        <v>0</v>
      </c>
      <c r="D107" s="6" t="n">
        <f aca="false">SUM(Monthly!H107:J107)</f>
        <v>0</v>
      </c>
      <c r="E107" s="6" t="n">
        <f aca="false">SUM(Monthly!K107:M107)</f>
        <v>0</v>
      </c>
      <c r="F107" s="8" t="n">
        <f aca="false">SUM(Monthly!N107:P107)</f>
        <v>0</v>
      </c>
      <c r="G107" s="8" t="n">
        <f aca="false">SUM(Monthly!Q107:S107)</f>
        <v>0</v>
      </c>
      <c r="H107" s="8" t="n">
        <f aca="false">SUM(Monthly!T107:V107)</f>
        <v>0</v>
      </c>
      <c r="I107" s="8" t="n">
        <f aca="false">SUM(Monthly!W107:Y107)</f>
        <v>0</v>
      </c>
      <c r="J107" s="9" t="n">
        <f aca="false">SUM(Monthly!Z107:AB107)</f>
        <v>0</v>
      </c>
      <c r="K107" s="9" t="n">
        <f aca="false">SUM(Monthly!AC107:AE107)</f>
        <v>0</v>
      </c>
      <c r="L107" s="9" t="n">
        <f aca="false">SUM(Monthly!AF107:AH107)</f>
        <v>0</v>
      </c>
      <c r="M107" s="9" t="n">
        <f aca="false">SUM(Monthly!AI107:AK107)</f>
        <v>0</v>
      </c>
    </row>
    <row r="108" customFormat="false" ht="13.8" hidden="false" customHeight="false" outlineLevel="0" collapsed="false">
      <c r="A108" s="11" t="s">
        <v>138</v>
      </c>
      <c r="B108" s="6" t="n">
        <f aca="false">SUM(Monthly!B108:D108)</f>
        <v>150371.25</v>
      </c>
      <c r="C108" s="6" t="n">
        <f aca="false">SUM(Monthly!E108:G108)</f>
        <v>153884.09</v>
      </c>
      <c r="D108" s="6" t="n">
        <f aca="false">SUM(Monthly!H108:J108)</f>
        <v>152833.78</v>
      </c>
      <c r="E108" s="6" t="n">
        <f aca="false">SUM(Monthly!K108:M108)</f>
        <v>268387.12</v>
      </c>
      <c r="F108" s="8" t="n">
        <f aca="false">SUM(Monthly!N108:P108)</f>
        <v>274760.01</v>
      </c>
      <c r="G108" s="8" t="n">
        <f aca="false">SUM(Monthly!Q108:S108)</f>
        <v>295478.43</v>
      </c>
      <c r="H108" s="8" t="n">
        <f aca="false">SUM(Monthly!T108:V108)</f>
        <v>302837.33</v>
      </c>
      <c r="I108" s="8" t="n">
        <f aca="false">SUM(Monthly!W108:Y108)</f>
        <v>301889.05</v>
      </c>
      <c r="J108" s="9" t="n">
        <f aca="false">SUM(Monthly!Z108:AB108)</f>
        <v>498931.74</v>
      </c>
      <c r="K108" s="9" t="n">
        <f aca="false">SUM(Monthly!AC108:AE108)</f>
        <v>453085.19</v>
      </c>
      <c r="L108" s="9" t="n">
        <f aca="false">SUM(Monthly!AF108:AH108)</f>
        <v>447162.8</v>
      </c>
      <c r="M108" s="9" t="n">
        <f aca="false">SUM(Monthly!AI108:AK108)</f>
        <v>1179198.19</v>
      </c>
    </row>
    <row r="109" customFormat="false" ht="13.8" hidden="false" customHeight="false" outlineLevel="0" collapsed="false">
      <c r="B109" s="6" t="n">
        <f aca="false">SUM(Monthly!B109:D109)</f>
        <v>0</v>
      </c>
      <c r="C109" s="6" t="n">
        <f aca="false">SUM(Monthly!E109:G109)</f>
        <v>0</v>
      </c>
      <c r="D109" s="6" t="n">
        <f aca="false">SUM(Monthly!H109:J109)</f>
        <v>0</v>
      </c>
      <c r="E109" s="6" t="n">
        <f aca="false">SUM(Monthly!K109:M109)</f>
        <v>0</v>
      </c>
      <c r="F109" s="8" t="n">
        <f aca="false">SUM(Monthly!N109:P109)</f>
        <v>0</v>
      </c>
      <c r="G109" s="8" t="n">
        <f aca="false">SUM(Monthly!Q109:S109)</f>
        <v>0</v>
      </c>
      <c r="H109" s="8" t="n">
        <f aca="false">SUM(Monthly!T109:V109)</f>
        <v>0</v>
      </c>
      <c r="I109" s="8" t="n">
        <f aca="false">SUM(Monthly!W109:Y109)</f>
        <v>0</v>
      </c>
      <c r="J109" s="9" t="n">
        <f aca="false">SUM(Monthly!Z109:AB109)</f>
        <v>0</v>
      </c>
      <c r="K109" s="9" t="n">
        <f aca="false">SUM(Monthly!AC109:AE109)</f>
        <v>0</v>
      </c>
      <c r="L109" s="9" t="n">
        <f aca="false">SUM(Monthly!AF109:AH109)</f>
        <v>0</v>
      </c>
      <c r="M109" s="9" t="n">
        <f aca="false">SUM(Monthly!AI109:AK109)</f>
        <v>0</v>
      </c>
    </row>
    <row r="110" customFormat="false" ht="13.8" hidden="false" customHeight="false" outlineLevel="0" collapsed="false">
      <c r="A110" s="11" t="s">
        <v>139</v>
      </c>
      <c r="B110" s="6" t="n">
        <f aca="false">SUM(Monthly!B110:D110)</f>
        <v>3051742.81070505</v>
      </c>
      <c r="C110" s="6" t="n">
        <f aca="false">SUM(Monthly!E110:G110)</f>
        <v>2999315.2221969</v>
      </c>
      <c r="D110" s="6" t="n">
        <f aca="false">SUM(Monthly!H110:J110)</f>
        <v>698986.329040306</v>
      </c>
      <c r="E110" s="6" t="n">
        <f aca="false">SUM(Monthly!K110:M110)</f>
        <v>9153155.32223348</v>
      </c>
      <c r="F110" s="8" t="n">
        <f aca="false">SUM(Monthly!N110:P110)</f>
        <v>2845384.88507133</v>
      </c>
      <c r="G110" s="8" t="n">
        <f aca="false">SUM(Monthly!Q110:S110)</f>
        <v>4256826.56675072</v>
      </c>
      <c r="H110" s="8" t="n">
        <f aca="false">SUM(Monthly!T110:V110)</f>
        <v>-295321.931294681</v>
      </c>
      <c r="I110" s="8" t="n">
        <f aca="false">SUM(Monthly!W110:Y110)</f>
        <v>6198414.18780022</v>
      </c>
      <c r="J110" s="9" t="n">
        <f aca="false">SUM(Monthly!Z110:AB110)</f>
        <v>3869271.36208373</v>
      </c>
      <c r="K110" s="9" t="n">
        <f aca="false">SUM(Monthly!AC110:AE110)</f>
        <v>2602211.6909462</v>
      </c>
      <c r="L110" s="9" t="n">
        <f aca="false">SUM(Monthly!AF110:AH110)</f>
        <v>319376.750852744</v>
      </c>
      <c r="M110" s="9" t="n">
        <f aca="false">SUM(Monthly!AI110:AK110)</f>
        <v>10377519.1393059</v>
      </c>
    </row>
    <row r="111" customFormat="false" ht="13.8" hidden="false" customHeight="false" outlineLevel="0" collapsed="false">
      <c r="A111" s="11" t="s">
        <v>140</v>
      </c>
      <c r="B111" s="6" t="n">
        <f aca="false">SUM(Monthly!B111:D111)</f>
        <v>0</v>
      </c>
      <c r="C111" s="6" t="n">
        <f aca="false">SUM(Monthly!E111:G111)</f>
        <v>0</v>
      </c>
      <c r="D111" s="6" t="n">
        <f aca="false">SUM(Monthly!H111:J111)</f>
        <v>0</v>
      </c>
      <c r="E111" s="6" t="n">
        <f aca="false">SUM(Monthly!K111:M111)</f>
        <v>0</v>
      </c>
      <c r="F111" s="8" t="n">
        <f aca="false">SUM(Monthly!N111:P111)</f>
        <v>0</v>
      </c>
      <c r="G111" s="8" t="n">
        <f aca="false">SUM(Monthly!Q111:S111)</f>
        <v>0</v>
      </c>
      <c r="H111" s="8" t="n">
        <f aca="false">SUM(Monthly!T111:V111)</f>
        <v>0</v>
      </c>
      <c r="I111" s="8" t="n">
        <f aca="false">SUM(Monthly!W111:Y111)</f>
        <v>0</v>
      </c>
      <c r="J111" s="9" t="n">
        <f aca="false">SUM(Monthly!Z111:AB111)</f>
        <v>0</v>
      </c>
      <c r="K111" s="9" t="n">
        <f aca="false">SUM(Monthly!AC111:AE111)</f>
        <v>0</v>
      </c>
      <c r="L111" s="9" t="n">
        <f aca="false">SUM(Monthly!AF111:AH111)</f>
        <v>0</v>
      </c>
      <c r="M111" s="9" t="n">
        <f aca="false">SUM(Monthly!AI111:AK111)</f>
        <v>0</v>
      </c>
    </row>
    <row r="112" customFormat="false" ht="13.8" hidden="false" customHeight="false" outlineLevel="0" collapsed="false">
      <c r="A112" s="11" t="s">
        <v>141</v>
      </c>
      <c r="B112" s="6" t="n">
        <f aca="false">SUM(Monthly!B112:D112)</f>
        <v>812487.909294953</v>
      </c>
      <c r="C112" s="6" t="n">
        <f aca="false">SUM(Monthly!E112:G112)</f>
        <v>625101.657803105</v>
      </c>
      <c r="D112" s="6" t="n">
        <f aca="false">SUM(Monthly!H112:J112)</f>
        <v>162581.930959694</v>
      </c>
      <c r="E112" s="6" t="n">
        <f aca="false">SUM(Monthly!K112:M112)</f>
        <v>22197.3277665201</v>
      </c>
      <c r="F112" s="8" t="n">
        <f aca="false">SUM(Monthly!N112:P112)</f>
        <v>716993.274928673</v>
      </c>
      <c r="G112" s="8" t="n">
        <f aca="false">SUM(Monthly!Q112:S112)</f>
        <v>521194.24324928</v>
      </c>
      <c r="H112" s="8" t="n">
        <f aca="false">SUM(Monthly!T112:V112)</f>
        <v>466586.446128182</v>
      </c>
      <c r="I112" s="8" t="n">
        <f aca="false">SUM(Monthly!W112:Y112)</f>
        <v>-374849.30316367</v>
      </c>
      <c r="J112" s="9" t="n">
        <f aca="false">SUM(Monthly!Z112:AB112)</f>
        <v>905722.470537599</v>
      </c>
      <c r="K112" s="9" t="n">
        <f aca="false">SUM(Monthly!AC112:AE112)</f>
        <v>1041294.77429725</v>
      </c>
      <c r="L112" s="9" t="n">
        <f aca="false">SUM(Monthly!AF112:AH112)</f>
        <v>611784.027570075</v>
      </c>
      <c r="M112" s="9" t="n">
        <f aca="false">SUM(Monthly!AI112:AK112)</f>
        <v>-249493.333732483</v>
      </c>
    </row>
    <row r="113" customFormat="false" ht="13.8" hidden="false" customHeight="false" outlineLevel="0" collapsed="false">
      <c r="A113" s="11" t="s">
        <v>142</v>
      </c>
      <c r="B113" s="6" t="n">
        <f aca="false">SUM(Monthly!B113:D113)</f>
        <v>0</v>
      </c>
      <c r="C113" s="6" t="n">
        <f aca="false">SUM(Monthly!E113:G113)</f>
        <v>0</v>
      </c>
      <c r="D113" s="6" t="n">
        <f aca="false">SUM(Monthly!H113:J113)</f>
        <v>0</v>
      </c>
      <c r="E113" s="6" t="n">
        <f aca="false">SUM(Monthly!K113:M113)</f>
        <v>0</v>
      </c>
      <c r="F113" s="8" t="n">
        <f aca="false">SUM(Monthly!N113:P113)</f>
        <v>0</v>
      </c>
      <c r="G113" s="8" t="n">
        <f aca="false">SUM(Monthly!Q113:S113)</f>
        <v>0</v>
      </c>
      <c r="H113" s="8" t="n">
        <f aca="false">SUM(Monthly!T113:V113)</f>
        <v>284638.885166499</v>
      </c>
      <c r="I113" s="8" t="n">
        <f aca="false">SUM(Monthly!W113:Y113)</f>
        <v>137570.625363454</v>
      </c>
      <c r="J113" s="9" t="n">
        <f aca="false">SUM(Monthly!Z113:AB113)</f>
        <v>44362.3273786748</v>
      </c>
      <c r="K113" s="9" t="n">
        <f aca="false">SUM(Monthly!AC113:AE113)</f>
        <v>153773.874756549</v>
      </c>
      <c r="L113" s="9" t="n">
        <f aca="false">SUM(Monthly!AF113:AH113)</f>
        <v>60017.2915771818</v>
      </c>
      <c r="M113" s="9" t="n">
        <f aca="false">SUM(Monthly!AI113:AK113)</f>
        <v>270029.674426595</v>
      </c>
    </row>
    <row r="114" customFormat="false" ht="13.8" hidden="false" customHeight="false" outlineLevel="0" collapsed="false">
      <c r="A114" s="11" t="s">
        <v>143</v>
      </c>
      <c r="B114" s="6" t="n">
        <f aca="false">SUM(Monthly!B114:D114)</f>
        <v>0</v>
      </c>
      <c r="C114" s="6" t="n">
        <f aca="false">SUM(Monthly!E114:G114)</f>
        <v>0</v>
      </c>
      <c r="D114" s="6" t="n">
        <f aca="false">SUM(Monthly!H114:J114)</f>
        <v>0</v>
      </c>
      <c r="E114" s="6" t="n">
        <f aca="false">SUM(Monthly!K114:M114)</f>
        <v>0</v>
      </c>
      <c r="F114" s="8" t="n">
        <f aca="false">SUM(Monthly!N114:P114)</f>
        <v>0</v>
      </c>
      <c r="G114" s="8" t="n">
        <f aca="false">SUM(Monthly!Q114:S114)</f>
        <v>0</v>
      </c>
      <c r="H114" s="8" t="n">
        <f aca="false">SUM(Monthly!T114:V114)</f>
        <v>0</v>
      </c>
      <c r="I114" s="8" t="n">
        <f aca="false">SUM(Monthly!W114:Y114)</f>
        <v>0</v>
      </c>
      <c r="J114" s="9" t="n">
        <f aca="false">SUM(Monthly!Z114:AB114)</f>
        <v>0</v>
      </c>
      <c r="K114" s="9" t="n">
        <f aca="false">SUM(Monthly!AC114:AE114)</f>
        <v>0</v>
      </c>
      <c r="L114" s="9" t="n">
        <f aca="false">SUM(Monthly!AF114:AH114)</f>
        <v>0</v>
      </c>
      <c r="M114" s="9" t="n">
        <f aca="false">SUM(Monthly!AI114:AK114)</f>
        <v>0</v>
      </c>
    </row>
    <row r="115" customFormat="false" ht="13.8" hidden="false" customHeight="false" outlineLevel="0" collapsed="false">
      <c r="A115" s="11" t="s">
        <v>144</v>
      </c>
      <c r="B115" s="6" t="n">
        <f aca="false">SUM(Monthly!B115:D115)</f>
        <v>802829.11</v>
      </c>
      <c r="C115" s="6" t="n">
        <f aca="false">SUM(Monthly!E115:G115)</f>
        <v>409.55</v>
      </c>
      <c r="D115" s="6" t="n">
        <f aca="false">SUM(Monthly!H115:J115)</f>
        <v>2396.12</v>
      </c>
      <c r="E115" s="6" t="n">
        <f aca="false">SUM(Monthly!K115:M115)</f>
        <v>2193055.56</v>
      </c>
      <c r="F115" s="8" t="n">
        <f aca="false">SUM(Monthly!N115:P115)</f>
        <v>576910.12</v>
      </c>
      <c r="G115" s="8" t="n">
        <f aca="false">SUM(Monthly!Q115:S115)</f>
        <v>34848.2</v>
      </c>
      <c r="H115" s="8" t="n">
        <f aca="false">SUM(Monthly!T115:V115)</f>
        <v>8520.55</v>
      </c>
      <c r="I115" s="8" t="n">
        <f aca="false">SUM(Monthly!W115:Y115)</f>
        <v>2157225.86</v>
      </c>
      <c r="J115" s="9" t="n">
        <f aca="false">SUM(Monthly!Z115:AB115)</f>
        <v>582963.7</v>
      </c>
      <c r="K115" s="9" t="n">
        <f aca="false">SUM(Monthly!AC115:AE115)</f>
        <v>351962.43</v>
      </c>
      <c r="L115" s="9" t="n">
        <f aca="false">SUM(Monthly!AF115:AH115)</f>
        <v>4586.09</v>
      </c>
      <c r="M115" s="9" t="n">
        <f aca="false">SUM(Monthly!AI115:AK115)</f>
        <v>7440.75999999978</v>
      </c>
    </row>
    <row r="116" customFormat="false" ht="13.8" hidden="false" customHeight="false" outlineLevel="0" collapsed="false">
      <c r="A116" s="11" t="s">
        <v>145</v>
      </c>
      <c r="B116" s="6" t="n">
        <f aca="false">SUM(Monthly!B116:D116)</f>
        <v>4667059.83</v>
      </c>
      <c r="C116" s="6" t="n">
        <f aca="false">SUM(Monthly!E116:G116)</f>
        <v>3624826.43</v>
      </c>
      <c r="D116" s="6" t="n">
        <f aca="false">SUM(Monthly!H116:J116)</f>
        <v>863964.38</v>
      </c>
      <c r="E116" s="6" t="n">
        <f aca="false">SUM(Monthly!K116:M116)</f>
        <v>11368408.21</v>
      </c>
      <c r="F116" s="8" t="n">
        <f aca="false">SUM(Monthly!N116:P116)</f>
        <v>4139288.28</v>
      </c>
      <c r="G116" s="8" t="n">
        <f aca="false">SUM(Monthly!Q116:S116)</f>
        <v>4812869.01</v>
      </c>
      <c r="H116" s="8" t="n">
        <f aca="false">SUM(Monthly!T116:V116)</f>
        <v>464423.95</v>
      </c>
      <c r="I116" s="8" t="n">
        <f aca="false">SUM(Monthly!W116:Y116)</f>
        <v>8118361.37</v>
      </c>
      <c r="J116" s="9" t="n">
        <f aca="false">SUM(Monthly!Z116:AB116)</f>
        <v>5402319.86</v>
      </c>
      <c r="K116" s="9" t="n">
        <f aca="false">SUM(Monthly!AC116:AE116)</f>
        <v>4149242.77</v>
      </c>
      <c r="L116" s="9" t="n">
        <f aca="false">SUM(Monthly!AF116:AH116)</f>
        <v>995764.16</v>
      </c>
      <c r="M116" s="9" t="n">
        <f aca="false">SUM(Monthly!AI116:AK116)</f>
        <v>10405496.24</v>
      </c>
    </row>
    <row r="117" customFormat="false" ht="13.8" hidden="false" customHeight="false" outlineLevel="0" collapsed="false">
      <c r="B117" s="6" t="n">
        <f aca="false">SUM(Monthly!B117:D117)</f>
        <v>0</v>
      </c>
      <c r="C117" s="6" t="n">
        <f aca="false">SUM(Monthly!E117:G117)</f>
        <v>0</v>
      </c>
      <c r="D117" s="6" t="n">
        <f aca="false">SUM(Monthly!H117:J117)</f>
        <v>0</v>
      </c>
      <c r="E117" s="6" t="n">
        <f aca="false">SUM(Monthly!K117:M117)</f>
        <v>0</v>
      </c>
      <c r="F117" s="8" t="n">
        <f aca="false">SUM(Monthly!N117:P117)</f>
        <v>0</v>
      </c>
      <c r="G117" s="8" t="n">
        <f aca="false">SUM(Monthly!Q117:S117)</f>
        <v>0</v>
      </c>
      <c r="H117" s="8" t="n">
        <f aca="false">SUM(Monthly!T117:V117)</f>
        <v>0</v>
      </c>
      <c r="I117" s="8" t="n">
        <f aca="false">SUM(Monthly!W117:Y117)</f>
        <v>0</v>
      </c>
      <c r="J117" s="9" t="n">
        <f aca="false">SUM(Monthly!Z117:AB117)</f>
        <v>0</v>
      </c>
      <c r="K117" s="9" t="n">
        <f aca="false">SUM(Monthly!AC117:AE117)</f>
        <v>0</v>
      </c>
      <c r="L117" s="9" t="n">
        <f aca="false">SUM(Monthly!AF117:AH117)</f>
        <v>0</v>
      </c>
      <c r="M117" s="9" t="n">
        <f aca="false">SUM(Monthly!AI117:AK117)</f>
        <v>0</v>
      </c>
    </row>
    <row r="118" customFormat="false" ht="13.8" hidden="false" customHeight="false" outlineLevel="0" collapsed="false">
      <c r="A118" s="11" t="s">
        <v>146</v>
      </c>
      <c r="B118" s="6" t="n">
        <f aca="false">SUM(Monthly!B118:D118)</f>
        <v>455764.112681062</v>
      </c>
      <c r="C118" s="6" t="n">
        <f aca="false">SUM(Monthly!E118:G118)</f>
        <v>384324.297800907</v>
      </c>
      <c r="D118" s="6" t="n">
        <f aca="false">SUM(Monthly!H118:J118)</f>
        <v>479812.01667403</v>
      </c>
      <c r="E118" s="6" t="n">
        <f aca="false">SUM(Monthly!K118:M118)</f>
        <v>1857460.80062726</v>
      </c>
      <c r="F118" s="8" t="n">
        <f aca="false">SUM(Monthly!N118:P118)</f>
        <v>612296.405276415</v>
      </c>
      <c r="G118" s="8" t="n">
        <f aca="false">SUM(Monthly!Q118:S118)</f>
        <v>661493.645925358</v>
      </c>
      <c r="H118" s="8" t="n">
        <f aca="false">SUM(Monthly!T118:V118)</f>
        <v>307352.808909143</v>
      </c>
      <c r="I118" s="8" t="n">
        <f aca="false">SUM(Monthly!W118:Y118)</f>
        <v>1208739.29519076</v>
      </c>
      <c r="J118" s="9" t="n">
        <f aca="false">SUM(Monthly!Z118:AB118)</f>
        <v>1187418.52084693</v>
      </c>
      <c r="K118" s="9" t="n">
        <f aca="false">SUM(Monthly!AC118:AE118)</f>
        <v>619683.954605513</v>
      </c>
      <c r="L118" s="9" t="n">
        <f aca="false">SUM(Monthly!AF118:AH118)</f>
        <v>665036.940279664</v>
      </c>
      <c r="M118" s="9" t="n">
        <f aca="false">SUM(Monthly!AI118:AK118)</f>
        <v>1621316.63093622</v>
      </c>
    </row>
    <row r="119" customFormat="false" ht="13.8" hidden="false" customHeight="false" outlineLevel="0" collapsed="false">
      <c r="A119" s="11" t="s">
        <v>147</v>
      </c>
      <c r="B119" s="6" t="n">
        <f aca="false">SUM(Monthly!B119:D119)</f>
        <v>0</v>
      </c>
      <c r="C119" s="6" t="n">
        <f aca="false">SUM(Monthly!E119:G119)</f>
        <v>0</v>
      </c>
      <c r="D119" s="6" t="n">
        <f aca="false">SUM(Monthly!H119:J119)</f>
        <v>0</v>
      </c>
      <c r="E119" s="6" t="n">
        <f aca="false">SUM(Monthly!K119:M119)</f>
        <v>0</v>
      </c>
      <c r="F119" s="8" t="n">
        <f aca="false">SUM(Monthly!N119:P119)</f>
        <v>0</v>
      </c>
      <c r="G119" s="8" t="n">
        <f aca="false">SUM(Monthly!Q119:S119)</f>
        <v>0</v>
      </c>
      <c r="H119" s="8" t="n">
        <f aca="false">SUM(Monthly!T119:V119)</f>
        <v>0</v>
      </c>
      <c r="I119" s="8" t="n">
        <f aca="false">SUM(Monthly!W119:Y119)</f>
        <v>0</v>
      </c>
      <c r="J119" s="9" t="n">
        <f aca="false">SUM(Monthly!Z119:AB119)</f>
        <v>0</v>
      </c>
      <c r="K119" s="9" t="n">
        <f aca="false">SUM(Monthly!AC119:AE119)</f>
        <v>0</v>
      </c>
      <c r="L119" s="9" t="n">
        <f aca="false">SUM(Monthly!AF119:AH119)</f>
        <v>0</v>
      </c>
      <c r="M119" s="9" t="n">
        <f aca="false">SUM(Monthly!AI119:AK119)</f>
        <v>0</v>
      </c>
    </row>
    <row r="120" customFormat="false" ht="13.8" hidden="false" customHeight="false" outlineLevel="0" collapsed="false">
      <c r="A120" s="11" t="s">
        <v>148</v>
      </c>
      <c r="B120" s="6" t="n">
        <f aca="false">SUM(Monthly!B120:D120)</f>
        <v>174080.427318938</v>
      </c>
      <c r="C120" s="6" t="n">
        <f aca="false">SUM(Monthly!E120:G120)</f>
        <v>208970.322199094</v>
      </c>
      <c r="D120" s="6" t="n">
        <f aca="false">SUM(Monthly!H120:J120)</f>
        <v>226116.10332597</v>
      </c>
      <c r="E120" s="6" t="n">
        <f aca="false">SUM(Monthly!K120:M120)</f>
        <v>17006.0593727345</v>
      </c>
      <c r="F120" s="8" t="n">
        <f aca="false">SUM(Monthly!N120:P120)</f>
        <v>346612.054723585</v>
      </c>
      <c r="G120" s="8" t="n">
        <f aca="false">SUM(Monthly!Q120:S120)</f>
        <v>150999.244074642</v>
      </c>
      <c r="H120" s="8" t="n">
        <f aca="false">SUM(Monthly!T120:V120)</f>
        <v>645628.593590047</v>
      </c>
      <c r="I120" s="8" t="n">
        <f aca="false">SUM(Monthly!W120:Y120)</f>
        <v>42206.5524408521</v>
      </c>
      <c r="J120" s="9" t="n">
        <f aca="false">SUM(Monthly!Z120:AB120)</f>
        <v>822145.567033392</v>
      </c>
      <c r="K120" s="9" t="n">
        <f aca="false">SUM(Monthly!AC120:AE120)</f>
        <v>553538.45711121</v>
      </c>
      <c r="L120" s="9" t="n">
        <f aca="false">SUM(Monthly!AF120:AH120)</f>
        <v>1137211.48547612</v>
      </c>
      <c r="M120" s="9" t="n">
        <f aca="false">SUM(Monthly!AI120:AK120)</f>
        <v>138598.948984557</v>
      </c>
    </row>
    <row r="121" customFormat="false" ht="13.8" hidden="false" customHeight="false" outlineLevel="0" collapsed="false">
      <c r="A121" s="11" t="s">
        <v>149</v>
      </c>
      <c r="B121" s="6" t="n">
        <f aca="false">SUM(Monthly!B121:D121)</f>
        <v>0</v>
      </c>
      <c r="C121" s="6" t="n">
        <f aca="false">SUM(Monthly!E121:G121)</f>
        <v>0</v>
      </c>
      <c r="D121" s="6" t="n">
        <f aca="false">SUM(Monthly!H121:J121)</f>
        <v>0</v>
      </c>
      <c r="E121" s="6" t="n">
        <f aca="false">SUM(Monthly!K121:M121)</f>
        <v>0</v>
      </c>
      <c r="F121" s="8" t="n">
        <f aca="false">SUM(Monthly!N121:P121)</f>
        <v>0</v>
      </c>
      <c r="G121" s="8" t="n">
        <f aca="false">SUM(Monthly!Q121:S121)</f>
        <v>0</v>
      </c>
      <c r="H121" s="8" t="n">
        <f aca="false">SUM(Monthly!T121:V121)</f>
        <v>145157.34750081</v>
      </c>
      <c r="I121" s="8" t="n">
        <f aca="false">SUM(Monthly!W121:Y121)</f>
        <v>25348.2523683882</v>
      </c>
      <c r="J121" s="9" t="n">
        <f aca="false">SUM(Monthly!Z121:AB121)</f>
        <v>23442.8621196798</v>
      </c>
      <c r="K121" s="9" t="n">
        <f aca="false">SUM(Monthly!AC121:AE121)</f>
        <v>20505.9982832768</v>
      </c>
      <c r="L121" s="9" t="n">
        <f aca="false">SUM(Monthly!AF121:AH121)</f>
        <v>31322.8042442134</v>
      </c>
      <c r="M121" s="9" t="n">
        <f aca="false">SUM(Monthly!AI121:AK121)</f>
        <v>38692.0100792228</v>
      </c>
    </row>
    <row r="122" customFormat="false" ht="13.8" hidden="false" customHeight="false" outlineLevel="0" collapsed="false">
      <c r="A122" s="11" t="s">
        <v>150</v>
      </c>
      <c r="B122" s="6" t="n">
        <f aca="false">SUM(Monthly!B122:D122)</f>
        <v>0</v>
      </c>
      <c r="C122" s="6" t="n">
        <f aca="false">SUM(Monthly!E122:G122)</f>
        <v>0</v>
      </c>
      <c r="D122" s="6" t="n">
        <f aca="false">SUM(Monthly!H122:J122)</f>
        <v>0</v>
      </c>
      <c r="E122" s="6" t="n">
        <f aca="false">SUM(Monthly!K122:M122)</f>
        <v>0</v>
      </c>
      <c r="F122" s="8" t="n">
        <f aca="false">SUM(Monthly!N122:P122)</f>
        <v>0</v>
      </c>
      <c r="G122" s="8" t="n">
        <f aca="false">SUM(Monthly!Q122:S122)</f>
        <v>0</v>
      </c>
      <c r="H122" s="8" t="n">
        <f aca="false">SUM(Monthly!T122:V122)</f>
        <v>0</v>
      </c>
      <c r="I122" s="8" t="n">
        <f aca="false">SUM(Monthly!W122:Y122)</f>
        <v>0</v>
      </c>
      <c r="J122" s="9" t="n">
        <f aca="false">SUM(Monthly!Z122:AB122)</f>
        <v>0</v>
      </c>
      <c r="K122" s="9" t="n">
        <f aca="false">SUM(Monthly!AC122:AE122)</f>
        <v>0</v>
      </c>
      <c r="L122" s="9" t="n">
        <f aca="false">SUM(Monthly!AF122:AH122)</f>
        <v>0</v>
      </c>
      <c r="M122" s="9" t="n">
        <f aca="false">SUM(Monthly!AI122:AK122)</f>
        <v>0</v>
      </c>
    </row>
    <row r="123" customFormat="false" ht="13.8" hidden="false" customHeight="false" outlineLevel="0" collapsed="false">
      <c r="A123" s="11" t="s">
        <v>151</v>
      </c>
      <c r="B123" s="6" t="n">
        <f aca="false">SUM(Monthly!B123:D123)</f>
        <v>629844.54</v>
      </c>
      <c r="C123" s="6" t="n">
        <f aca="false">SUM(Monthly!E123:G123)</f>
        <v>593294.62</v>
      </c>
      <c r="D123" s="6" t="n">
        <f aca="false">SUM(Monthly!H123:J123)</f>
        <v>705928.12</v>
      </c>
      <c r="E123" s="6" t="n">
        <f aca="false">SUM(Monthly!K123:M123)</f>
        <v>1874466.86</v>
      </c>
      <c r="F123" s="8" t="n">
        <f aca="false">SUM(Monthly!N123:P123)</f>
        <v>958908.46</v>
      </c>
      <c r="G123" s="8" t="n">
        <f aca="false">SUM(Monthly!Q123:S123)</f>
        <v>812492.89</v>
      </c>
      <c r="H123" s="8" t="n">
        <f aca="false">SUM(Monthly!T123:V123)</f>
        <v>1098138.75</v>
      </c>
      <c r="I123" s="8" t="n">
        <f aca="false">SUM(Monthly!W123:Y123)</f>
        <v>1276294.1</v>
      </c>
      <c r="J123" s="9" t="n">
        <f aca="false">SUM(Monthly!Z123:AB123)</f>
        <v>2033006.95</v>
      </c>
      <c r="K123" s="9" t="n">
        <f aca="false">SUM(Monthly!AC123:AE123)</f>
        <v>1193728.41</v>
      </c>
      <c r="L123" s="9" t="n">
        <f aca="false">SUM(Monthly!AF123:AH123)</f>
        <v>1833571.23</v>
      </c>
      <c r="M123" s="9" t="n">
        <f aca="false">SUM(Monthly!AI123:AK123)</f>
        <v>1798607.59</v>
      </c>
    </row>
    <row r="124" customFormat="false" ht="13.8" hidden="false" customHeight="false" outlineLevel="0" collapsed="false">
      <c r="B124" s="6" t="n">
        <f aca="false">SUM(Monthly!B124:D124)</f>
        <v>0</v>
      </c>
      <c r="C124" s="6" t="n">
        <f aca="false">SUM(Monthly!E124:G124)</f>
        <v>0</v>
      </c>
      <c r="D124" s="6" t="n">
        <f aca="false">SUM(Monthly!H124:J124)</f>
        <v>0</v>
      </c>
      <c r="E124" s="6" t="n">
        <f aca="false">SUM(Monthly!K124:M124)</f>
        <v>0</v>
      </c>
      <c r="F124" s="8" t="n">
        <f aca="false">SUM(Monthly!N124:P124)</f>
        <v>0</v>
      </c>
      <c r="G124" s="8" t="n">
        <f aca="false">SUM(Monthly!Q124:S124)</f>
        <v>0</v>
      </c>
      <c r="H124" s="8" t="n">
        <f aca="false">SUM(Monthly!T124:V124)</f>
        <v>0</v>
      </c>
      <c r="I124" s="8" t="n">
        <f aca="false">SUM(Monthly!W124:Y124)</f>
        <v>0</v>
      </c>
      <c r="J124" s="9" t="n">
        <f aca="false">SUM(Monthly!Z124:AB124)</f>
        <v>0</v>
      </c>
      <c r="K124" s="9" t="n">
        <f aca="false">SUM(Monthly!AC124:AE124)</f>
        <v>0</v>
      </c>
      <c r="L124" s="9" t="n">
        <f aca="false">SUM(Monthly!AF124:AH124)</f>
        <v>0</v>
      </c>
      <c r="M124" s="9" t="n">
        <f aca="false">SUM(Monthly!AI124:AK124)</f>
        <v>0</v>
      </c>
    </row>
    <row r="125" customFormat="false" ht="13.8" hidden="false" customHeight="false" outlineLevel="0" collapsed="false">
      <c r="A125" s="11" t="s">
        <v>152</v>
      </c>
      <c r="B125" s="6" t="n">
        <f aca="false">SUM(Monthly!B125:D125)</f>
        <v>2595978.69802399</v>
      </c>
      <c r="C125" s="6" t="n">
        <f aca="false">SUM(Monthly!E125:G125)</f>
        <v>2614990.92439599</v>
      </c>
      <c r="D125" s="6" t="n">
        <f aca="false">SUM(Monthly!H125:J125)</f>
        <v>219174.312366275</v>
      </c>
      <c r="E125" s="6" t="n">
        <f aca="false">SUM(Monthly!K125:M125)</f>
        <v>7295694.52160622</v>
      </c>
      <c r="F125" s="8" t="n">
        <f aca="false">SUM(Monthly!N125:P125)</f>
        <v>2233088.47979491</v>
      </c>
      <c r="G125" s="8" t="n">
        <f aca="false">SUM(Monthly!Q125:S125)</f>
        <v>3595332.92082536</v>
      </c>
      <c r="H125" s="8" t="n">
        <f aca="false">SUM(Monthly!T125:V125)</f>
        <v>-602674.740203824</v>
      </c>
      <c r="I125" s="8" t="n">
        <f aca="false">SUM(Monthly!W125:Y125)</f>
        <v>4989674.89260945</v>
      </c>
      <c r="J125" s="9" t="n">
        <f aca="false">SUM(Monthly!Z125:AB125)</f>
        <v>2681852.84123679</v>
      </c>
      <c r="K125" s="9" t="n">
        <f aca="false">SUM(Monthly!AC125:AE125)</f>
        <v>1982527.73634069</v>
      </c>
      <c r="L125" s="9" t="n">
        <f aca="false">SUM(Monthly!AF125:AH125)</f>
        <v>-345660.18942692</v>
      </c>
      <c r="M125" s="9" t="n">
        <f aca="false">SUM(Monthly!AI125:AK125)</f>
        <v>8756202.50836967</v>
      </c>
    </row>
    <row r="126" customFormat="false" ht="13.8" hidden="false" customHeight="false" outlineLevel="0" collapsed="false">
      <c r="A126" s="11" t="s">
        <v>153</v>
      </c>
      <c r="B126" s="6" t="n">
        <f aca="false">SUM(Monthly!B126:D126)</f>
        <v>0</v>
      </c>
      <c r="C126" s="6" t="n">
        <f aca="false">SUM(Monthly!E126:G126)</f>
        <v>0</v>
      </c>
      <c r="D126" s="6" t="n">
        <f aca="false">SUM(Monthly!H126:J126)</f>
        <v>0</v>
      </c>
      <c r="E126" s="6" t="n">
        <f aca="false">SUM(Monthly!K126:M126)</f>
        <v>0</v>
      </c>
      <c r="F126" s="8" t="n">
        <f aca="false">SUM(Monthly!N126:P126)</f>
        <v>0</v>
      </c>
      <c r="G126" s="8" t="n">
        <f aca="false">SUM(Monthly!Q126:S126)</f>
        <v>0</v>
      </c>
      <c r="H126" s="8" t="n">
        <f aca="false">SUM(Monthly!T126:V126)</f>
        <v>0</v>
      </c>
      <c r="I126" s="8" t="n">
        <f aca="false">SUM(Monthly!W126:Y126)</f>
        <v>0</v>
      </c>
      <c r="J126" s="9" t="n">
        <f aca="false">SUM(Monthly!Z126:AB126)</f>
        <v>0</v>
      </c>
      <c r="K126" s="9" t="n">
        <f aca="false">SUM(Monthly!AC126:AE126)</f>
        <v>0</v>
      </c>
      <c r="L126" s="9" t="n">
        <f aca="false">SUM(Monthly!AF126:AH126)</f>
        <v>0</v>
      </c>
      <c r="M126" s="9" t="n">
        <f aca="false">SUM(Monthly!AI126:AK126)</f>
        <v>0</v>
      </c>
    </row>
    <row r="127" customFormat="false" ht="13.8" hidden="false" customHeight="false" outlineLevel="0" collapsed="false">
      <c r="A127" s="11" t="s">
        <v>154</v>
      </c>
      <c r="B127" s="6" t="n">
        <f aca="false">SUM(Monthly!B127:D127)</f>
        <v>638407.481976014</v>
      </c>
      <c r="C127" s="6" t="n">
        <f aca="false">SUM(Monthly!E127:G127)</f>
        <v>416131.335604012</v>
      </c>
      <c r="D127" s="6" t="n">
        <f aca="false">SUM(Monthly!H127:J127)</f>
        <v>-63534.1723662761</v>
      </c>
      <c r="E127" s="6" t="n">
        <f aca="false">SUM(Monthly!K127:M127)</f>
        <v>5191.26839378564</v>
      </c>
      <c r="F127" s="8" t="n">
        <f aca="false">SUM(Monthly!N127:P127)</f>
        <v>370381.220205086</v>
      </c>
      <c r="G127" s="8" t="n">
        <f aca="false">SUM(Monthly!Q127:S127)</f>
        <v>370194.999174639</v>
      </c>
      <c r="H127" s="8" t="n">
        <f aca="false">SUM(Monthly!T127:V127)</f>
        <v>-179042.147461866</v>
      </c>
      <c r="I127" s="8" t="n">
        <f aca="false">SUM(Monthly!W127:Y127)</f>
        <v>-417055.855604521</v>
      </c>
      <c r="J127" s="9" t="n">
        <f aca="false">SUM(Monthly!Z127:AB127)</f>
        <v>83576.9035042078</v>
      </c>
      <c r="K127" s="9" t="n">
        <f aca="false">SUM(Monthly!AC127:AE127)</f>
        <v>487756.317186039</v>
      </c>
      <c r="L127" s="9" t="n">
        <f aca="false">SUM(Monthly!AF127:AH127)</f>
        <v>-525427.457906048</v>
      </c>
      <c r="M127" s="9" t="n">
        <f aca="false">SUM(Monthly!AI127:AK127)</f>
        <v>-388092.282717041</v>
      </c>
    </row>
    <row r="128" customFormat="false" ht="13.8" hidden="false" customHeight="false" outlineLevel="0" collapsed="false">
      <c r="A128" s="11" t="s">
        <v>155</v>
      </c>
      <c r="B128" s="6" t="n">
        <f aca="false">SUM(Monthly!B128:D128)</f>
        <v>0</v>
      </c>
      <c r="C128" s="6" t="n">
        <f aca="false">SUM(Monthly!E128:G128)</f>
        <v>0</v>
      </c>
      <c r="D128" s="6" t="n">
        <f aca="false">SUM(Monthly!H128:J128)</f>
        <v>0</v>
      </c>
      <c r="E128" s="6" t="n">
        <f aca="false">SUM(Monthly!K128:M128)</f>
        <v>0</v>
      </c>
      <c r="F128" s="8" t="n">
        <f aca="false">SUM(Monthly!N128:P128)</f>
        <v>0</v>
      </c>
      <c r="G128" s="8" t="n">
        <f aca="false">SUM(Monthly!Q128:S128)</f>
        <v>0</v>
      </c>
      <c r="H128" s="8" t="n">
        <f aca="false">SUM(Monthly!T128:V128)</f>
        <v>139481.53766569</v>
      </c>
      <c r="I128" s="8" t="n">
        <f aca="false">SUM(Monthly!W128:Y128)</f>
        <v>112222.372995065</v>
      </c>
      <c r="J128" s="9" t="n">
        <f aca="false">SUM(Monthly!Z128:AB128)</f>
        <v>20919.4652589951</v>
      </c>
      <c r="K128" s="9" t="n">
        <f aca="false">SUM(Monthly!AC128:AE128)</f>
        <v>133267.876473272</v>
      </c>
      <c r="L128" s="9" t="n">
        <f aca="false">SUM(Monthly!AF128:AH128)</f>
        <v>28694.4873329684</v>
      </c>
      <c r="M128" s="9" t="n">
        <f aca="false">SUM(Monthly!AI128:AK128)</f>
        <v>231337.664347371</v>
      </c>
    </row>
    <row r="129" customFormat="false" ht="13.8" hidden="false" customHeight="false" outlineLevel="0" collapsed="false">
      <c r="A129" s="11" t="s">
        <v>156</v>
      </c>
      <c r="B129" s="6" t="n">
        <f aca="false">SUM(Monthly!B129:D129)</f>
        <v>0</v>
      </c>
      <c r="C129" s="6" t="n">
        <f aca="false">SUM(Monthly!E129:G129)</f>
        <v>0</v>
      </c>
      <c r="D129" s="6" t="n">
        <f aca="false">SUM(Monthly!H129:J129)</f>
        <v>0</v>
      </c>
      <c r="E129" s="6" t="n">
        <f aca="false">SUM(Monthly!K129:M129)</f>
        <v>0</v>
      </c>
      <c r="F129" s="8" t="n">
        <f aca="false">SUM(Monthly!N129:P129)</f>
        <v>0</v>
      </c>
      <c r="G129" s="8" t="n">
        <f aca="false">SUM(Monthly!Q129:S129)</f>
        <v>0</v>
      </c>
      <c r="H129" s="8" t="n">
        <f aca="false">SUM(Monthly!T129:V129)</f>
        <v>0</v>
      </c>
      <c r="I129" s="8" t="n">
        <f aca="false">SUM(Monthly!W129:Y129)</f>
        <v>0</v>
      </c>
      <c r="J129" s="9" t="n">
        <f aca="false">SUM(Monthly!Z129:AB129)</f>
        <v>0</v>
      </c>
      <c r="K129" s="9" t="n">
        <f aca="false">SUM(Monthly!AC129:AE129)</f>
        <v>0</v>
      </c>
      <c r="L129" s="9" t="n">
        <f aca="false">SUM(Monthly!AF129:AH129)</f>
        <v>0</v>
      </c>
      <c r="M129" s="9" t="n">
        <f aca="false">SUM(Monthly!AI129:AK129)</f>
        <v>0</v>
      </c>
    </row>
    <row r="130" customFormat="false" ht="13.8" hidden="false" customHeight="false" outlineLevel="0" collapsed="false">
      <c r="A130" s="11" t="s">
        <v>157</v>
      </c>
      <c r="B130" s="6" t="n">
        <f aca="false">SUM(Monthly!B130:D130)</f>
        <v>802829.11</v>
      </c>
      <c r="C130" s="6" t="n">
        <f aca="false">SUM(Monthly!E130:G130)</f>
        <v>409.55</v>
      </c>
      <c r="D130" s="6" t="n">
        <f aca="false">SUM(Monthly!H130:J130)</f>
        <v>2396.12</v>
      </c>
      <c r="E130" s="6" t="n">
        <f aca="false">SUM(Monthly!K130:M130)</f>
        <v>2193055.56</v>
      </c>
      <c r="F130" s="8" t="n">
        <f aca="false">SUM(Monthly!N130:P130)</f>
        <v>576910.12</v>
      </c>
      <c r="G130" s="8" t="n">
        <f aca="false">SUM(Monthly!Q130:S130)</f>
        <v>34848.2</v>
      </c>
      <c r="H130" s="8" t="n">
        <f aca="false">SUM(Monthly!T130:V130)</f>
        <v>8520.55</v>
      </c>
      <c r="I130" s="8" t="n">
        <f aca="false">SUM(Monthly!W130:Y130)</f>
        <v>2157225.86</v>
      </c>
      <c r="J130" s="9" t="n">
        <f aca="false">SUM(Monthly!Z130:AB130)</f>
        <v>582963.7</v>
      </c>
      <c r="K130" s="9" t="n">
        <f aca="false">SUM(Monthly!AC130:AE130)</f>
        <v>351962.43</v>
      </c>
      <c r="L130" s="9" t="n">
        <f aca="false">SUM(Monthly!AF130:AH130)</f>
        <v>4586.09</v>
      </c>
      <c r="M130" s="9" t="n">
        <f aca="false">SUM(Monthly!AI130:AK130)</f>
        <v>7440.75999999978</v>
      </c>
    </row>
    <row r="131" customFormat="false" ht="13.8" hidden="false" customHeight="false" outlineLevel="0" collapsed="false">
      <c r="A131" s="11" t="s">
        <v>158</v>
      </c>
      <c r="B131" s="6" t="n">
        <f aca="false">SUM(Monthly!B131:D131)</f>
        <v>4037215.29</v>
      </c>
      <c r="C131" s="6" t="n">
        <f aca="false">SUM(Monthly!E131:G131)</f>
        <v>3031531.81</v>
      </c>
      <c r="D131" s="6" t="n">
        <f aca="false">SUM(Monthly!H131:J131)</f>
        <v>158036.26</v>
      </c>
      <c r="E131" s="6" t="n">
        <f aca="false">SUM(Monthly!K131:M131)</f>
        <v>9493941.35</v>
      </c>
      <c r="F131" s="8" t="n">
        <f aca="false">SUM(Monthly!N131:P131)</f>
        <v>3180379.82</v>
      </c>
      <c r="G131" s="8" t="n">
        <f aca="false">SUM(Monthly!Q131:S131)</f>
        <v>4000376.12</v>
      </c>
      <c r="H131" s="8" t="n">
        <f aca="false">SUM(Monthly!T131:V131)</f>
        <v>-633714.8</v>
      </c>
      <c r="I131" s="8" t="n">
        <f aca="false">SUM(Monthly!W131:Y131)</f>
        <v>6842067.27</v>
      </c>
      <c r="J131" s="9" t="n">
        <f aca="false">SUM(Monthly!Z131:AB131)</f>
        <v>3369312.91</v>
      </c>
      <c r="K131" s="9" t="n">
        <f aca="false">SUM(Monthly!AC131:AE131)</f>
        <v>2955514.36</v>
      </c>
      <c r="L131" s="9" t="n">
        <f aca="false">SUM(Monthly!AF131:AH131)</f>
        <v>-837807.07</v>
      </c>
      <c r="M131" s="9" t="n">
        <f aca="false">SUM(Monthly!AI131:AK131)</f>
        <v>8606888.65</v>
      </c>
    </row>
    <row r="132" customFormat="false" ht="13.8" hidden="false" customHeight="false" outlineLevel="0" collapsed="false">
      <c r="B132" s="6" t="n">
        <f aca="false">SUM(Monthly!B132:D132)</f>
        <v>0</v>
      </c>
      <c r="C132" s="6" t="n">
        <f aca="false">SUM(Monthly!E132:G132)</f>
        <v>0</v>
      </c>
      <c r="D132" s="6" t="n">
        <f aca="false">SUM(Monthly!H132:J132)</f>
        <v>0</v>
      </c>
      <c r="E132" s="6" t="n">
        <f aca="false">SUM(Monthly!K132:M132)</f>
        <v>0</v>
      </c>
      <c r="F132" s="8" t="n">
        <f aca="false">SUM(Monthly!N132:P132)</f>
        <v>0</v>
      </c>
      <c r="G132" s="8" t="n">
        <f aca="false">SUM(Monthly!Q132:S132)</f>
        <v>0</v>
      </c>
      <c r="H132" s="8" t="n">
        <f aca="false">SUM(Monthly!T132:V132)</f>
        <v>0</v>
      </c>
      <c r="I132" s="8" t="n">
        <f aca="false">SUM(Monthly!W132:Y132)</f>
        <v>0</v>
      </c>
      <c r="J132" s="9" t="n">
        <f aca="false">SUM(Monthly!Z132:AB132)</f>
        <v>0</v>
      </c>
      <c r="K132" s="9" t="n">
        <f aca="false">SUM(Monthly!AC132:AE132)</f>
        <v>0</v>
      </c>
      <c r="L132" s="9" t="n">
        <f aca="false">SUM(Monthly!AF132:AH132)</f>
        <v>0</v>
      </c>
      <c r="M132" s="9" t="n">
        <f aca="false">SUM(Monthly!AI132:AK132)</f>
        <v>0</v>
      </c>
    </row>
    <row r="133" customFormat="false" ht="13.8" hidden="false" customHeight="false" outlineLevel="0" collapsed="false">
      <c r="A133" s="11" t="s">
        <v>159</v>
      </c>
      <c r="B133" s="6" t="n">
        <f aca="false">SUM(Monthly!B133:D133)</f>
        <v>-144730.684807755</v>
      </c>
      <c r="C133" s="6" t="n">
        <f aca="false">SUM(Monthly!E133:G133)</f>
        <v>90633.5016705068</v>
      </c>
      <c r="D133" s="6" t="n">
        <f aca="false">SUM(Monthly!H133:J133)</f>
        <v>21315.4930526876</v>
      </c>
      <c r="E133" s="6" t="n">
        <f aca="false">SUM(Monthly!K133:M133)</f>
        <v>571262.694414559</v>
      </c>
      <c r="F133" s="8" t="n">
        <f aca="false">SUM(Monthly!N133:P133)</f>
        <v>-3374.73384559073</v>
      </c>
      <c r="G133" s="8" t="n">
        <f aca="false">SUM(Monthly!Q133:S133)</f>
        <v>659470.991502137</v>
      </c>
      <c r="H133" s="8" t="n">
        <f aca="false">SUM(Monthly!T133:V133)</f>
        <v>231585.976353774</v>
      </c>
      <c r="I133" s="8" t="n">
        <f aca="false">SUM(Monthly!W133:Y133)</f>
        <v>-113478.516118103</v>
      </c>
      <c r="J133" s="9" t="n">
        <f aca="false">SUM(Monthly!Z133:AB133)</f>
        <v>-221092.789489232</v>
      </c>
      <c r="K133" s="9" t="n">
        <f aca="false">SUM(Monthly!AC133:AE133)</f>
        <v>853379.105024869</v>
      </c>
      <c r="L133" s="9" t="n">
        <f aca="false">SUM(Monthly!AF133:AH133)</f>
        <v>224969.506975592</v>
      </c>
      <c r="M133" s="9" t="n">
        <f aca="false">SUM(Monthly!AI133:AK133)</f>
        <v>-360600.058479765</v>
      </c>
    </row>
    <row r="134" customFormat="false" ht="13.8" hidden="false" customHeight="false" outlineLevel="0" collapsed="false">
      <c r="A134" s="11" t="s">
        <v>160</v>
      </c>
      <c r="B134" s="6" t="n">
        <f aca="false">SUM(Monthly!B134:D134)</f>
        <v>0</v>
      </c>
      <c r="C134" s="6" t="n">
        <f aca="false">SUM(Monthly!E134:G134)</f>
        <v>0</v>
      </c>
      <c r="D134" s="6" t="n">
        <f aca="false">SUM(Monthly!H134:J134)</f>
        <v>0</v>
      </c>
      <c r="E134" s="6" t="n">
        <f aca="false">SUM(Monthly!K134:M134)</f>
        <v>0</v>
      </c>
      <c r="F134" s="8" t="n">
        <f aca="false">SUM(Monthly!N134:P134)</f>
        <v>0</v>
      </c>
      <c r="G134" s="8" t="n">
        <f aca="false">SUM(Monthly!Q134:S134)</f>
        <v>0</v>
      </c>
      <c r="H134" s="8" t="n">
        <f aca="false">SUM(Monthly!T134:V134)</f>
        <v>0</v>
      </c>
      <c r="I134" s="8" t="n">
        <f aca="false">SUM(Monthly!W134:Y134)</f>
        <v>0</v>
      </c>
      <c r="J134" s="9" t="n">
        <f aca="false">SUM(Monthly!Z134:AB134)</f>
        <v>0</v>
      </c>
      <c r="K134" s="9" t="n">
        <f aca="false">SUM(Monthly!AC134:AE134)</f>
        <v>0</v>
      </c>
      <c r="L134" s="9" t="n">
        <f aca="false">SUM(Monthly!AF134:AH134)</f>
        <v>0</v>
      </c>
      <c r="M134" s="9" t="n">
        <f aca="false">SUM(Monthly!AI134:AK134)</f>
        <v>0</v>
      </c>
    </row>
    <row r="135" customFormat="false" ht="13.8" hidden="false" customHeight="false" outlineLevel="0" collapsed="false">
      <c r="A135" s="11" t="s">
        <v>161</v>
      </c>
      <c r="B135" s="6" t="n">
        <f aca="false">SUM(Monthly!B135:D135)</f>
        <v>-189126.325192245</v>
      </c>
      <c r="C135" s="6" t="n">
        <f aca="false">SUM(Monthly!E135:G135)</f>
        <v>32229.9583294932</v>
      </c>
      <c r="D135" s="6" t="n">
        <f aca="false">SUM(Monthly!H135:J135)</f>
        <v>13214.8469473124</v>
      </c>
      <c r="E135" s="6" t="n">
        <f aca="false">SUM(Monthly!K135:M135)</f>
        <v>4364.19558544079</v>
      </c>
      <c r="F135" s="8" t="n">
        <f aca="false">SUM(Monthly!N135:P135)</f>
        <v>291504.243845591</v>
      </c>
      <c r="G135" s="8" t="n">
        <f aca="false">SUM(Monthly!Q135:S135)</f>
        <v>35529.8984978628</v>
      </c>
      <c r="H135" s="8" t="n">
        <f aca="false">SUM(Monthly!T135:V135)</f>
        <v>422468.039753773</v>
      </c>
      <c r="I135" s="8" t="n">
        <f aca="false">SUM(Monthly!W135:Y135)</f>
        <v>-3936.80745181257</v>
      </c>
      <c r="J135" s="9" t="n">
        <f aca="false">SUM(Monthly!Z135:AB135)</f>
        <v>-176324.646148108</v>
      </c>
      <c r="K135" s="9" t="n">
        <f aca="false">SUM(Monthly!AC135:AE135)</f>
        <v>455538.091493371</v>
      </c>
      <c r="L135" s="9" t="n">
        <f aca="false">SUM(Monthly!AF135:AH135)</f>
        <v>474426.756738946</v>
      </c>
      <c r="M135" s="9" t="n">
        <f aca="false">SUM(Monthly!AI135:AK135)</f>
        <v>-46925.1397506214</v>
      </c>
    </row>
    <row r="136" customFormat="false" ht="13.8" hidden="false" customHeight="false" outlineLevel="0" collapsed="false">
      <c r="A136" s="11" t="s">
        <v>162</v>
      </c>
      <c r="B136" s="6" t="n">
        <f aca="false">SUM(Monthly!B136:D136)</f>
        <v>0</v>
      </c>
      <c r="C136" s="6" t="n">
        <f aca="false">SUM(Monthly!E136:G136)</f>
        <v>0</v>
      </c>
      <c r="D136" s="6" t="n">
        <f aca="false">SUM(Monthly!H136:J136)</f>
        <v>0</v>
      </c>
      <c r="E136" s="6" t="n">
        <f aca="false">SUM(Monthly!K136:M136)</f>
        <v>0</v>
      </c>
      <c r="F136" s="8" t="n">
        <f aca="false">SUM(Monthly!N136:P136)</f>
        <v>0</v>
      </c>
      <c r="G136" s="8" t="n">
        <f aca="false">SUM(Monthly!Q136:S136)</f>
        <v>0</v>
      </c>
      <c r="H136" s="8" t="n">
        <f aca="false">SUM(Monthly!T136:V136)</f>
        <v>85090.603892453</v>
      </c>
      <c r="I136" s="8" t="n">
        <f aca="false">SUM(Monthly!W136:Y136)</f>
        <v>-2135.98643008491</v>
      </c>
      <c r="J136" s="9" t="n">
        <f aca="false">SUM(Monthly!Z136:AB136)</f>
        <v>-2784.54436265971</v>
      </c>
      <c r="K136" s="9" t="n">
        <f aca="false">SUM(Monthly!AC136:AE136)</f>
        <v>27247.8634817608</v>
      </c>
      <c r="L136" s="9" t="n">
        <f aca="false">SUM(Monthly!AF136:AH136)</f>
        <v>13187.3562854616</v>
      </c>
      <c r="M136" s="9" t="n">
        <f aca="false">SUM(Monthly!AI136:AK136)</f>
        <v>-11477.8217696141</v>
      </c>
    </row>
    <row r="137" customFormat="false" ht="13.8" hidden="false" customHeight="false" outlineLevel="0" collapsed="false">
      <c r="A137" s="11" t="s">
        <v>163</v>
      </c>
      <c r="B137" s="6" t="n">
        <f aca="false">SUM(Monthly!B137:D137)</f>
        <v>0</v>
      </c>
      <c r="C137" s="6" t="n">
        <f aca="false">SUM(Monthly!E137:G137)</f>
        <v>0</v>
      </c>
      <c r="D137" s="6" t="n">
        <f aca="false">SUM(Monthly!H137:J137)</f>
        <v>0</v>
      </c>
      <c r="E137" s="6" t="n">
        <f aca="false">SUM(Monthly!K137:M137)</f>
        <v>0</v>
      </c>
      <c r="F137" s="8" t="n">
        <f aca="false">SUM(Monthly!N137:P137)</f>
        <v>0</v>
      </c>
      <c r="G137" s="8" t="n">
        <f aca="false">SUM(Monthly!Q137:S137)</f>
        <v>0</v>
      </c>
      <c r="H137" s="8" t="n">
        <f aca="false">SUM(Monthly!T137:V137)</f>
        <v>0</v>
      </c>
      <c r="I137" s="8" t="n">
        <f aca="false">SUM(Monthly!W137:Y137)</f>
        <v>0</v>
      </c>
      <c r="J137" s="9" t="n">
        <f aca="false">SUM(Monthly!Z137:AB137)</f>
        <v>0</v>
      </c>
      <c r="K137" s="9" t="n">
        <f aca="false">SUM(Monthly!AC137:AE137)</f>
        <v>0</v>
      </c>
      <c r="L137" s="9" t="n">
        <f aca="false">SUM(Monthly!AF137:AH137)</f>
        <v>0</v>
      </c>
      <c r="M137" s="9" t="n">
        <f aca="false">SUM(Monthly!AI137:AK137)</f>
        <v>0</v>
      </c>
    </row>
    <row r="138" customFormat="false" ht="13.8" hidden="false" customHeight="false" outlineLevel="0" collapsed="false">
      <c r="A138" s="11" t="s">
        <v>164</v>
      </c>
      <c r="B138" s="6" t="n">
        <f aca="false">SUM(Monthly!B138:D138)</f>
        <v>-333857.01</v>
      </c>
      <c r="C138" s="6" t="n">
        <f aca="false">SUM(Monthly!E138:G138)</f>
        <v>122863.46</v>
      </c>
      <c r="D138" s="6" t="n">
        <f aca="false">SUM(Monthly!H138:J138)</f>
        <v>34530.34</v>
      </c>
      <c r="E138" s="6" t="n">
        <f aca="false">SUM(Monthly!K138:M138)</f>
        <v>575626.89</v>
      </c>
      <c r="F138" s="8" t="n">
        <f aca="false">SUM(Monthly!N138:P138)</f>
        <v>288129.51</v>
      </c>
      <c r="G138" s="8" t="n">
        <f aca="false">SUM(Monthly!Q138:S138)</f>
        <v>695000.89</v>
      </c>
      <c r="H138" s="8" t="n">
        <f aca="false">SUM(Monthly!T138:V138)</f>
        <v>739144.62</v>
      </c>
      <c r="I138" s="8" t="n">
        <f aca="false">SUM(Monthly!W138:Y138)</f>
        <v>-119551.31</v>
      </c>
      <c r="J138" s="9" t="n">
        <f aca="false">SUM(Monthly!Z138:AB138)</f>
        <v>-400201.98</v>
      </c>
      <c r="K138" s="9" t="n">
        <f aca="false">SUM(Monthly!AC138:AE138)</f>
        <v>1336165.06</v>
      </c>
      <c r="L138" s="9" t="n">
        <f aca="false">SUM(Monthly!AF138:AH138)</f>
        <v>712583.62</v>
      </c>
      <c r="M138" s="9" t="n">
        <f aca="false">SUM(Monthly!AI138:AK138)</f>
        <v>-419003.02</v>
      </c>
    </row>
    <row r="139" customFormat="false" ht="13.8" hidden="false" customHeight="false" outlineLevel="0" collapsed="false">
      <c r="B139" s="6" t="n">
        <f aca="false">SUM(Monthly!B139:D139)</f>
        <v>0</v>
      </c>
      <c r="C139" s="6" t="n">
        <f aca="false">SUM(Monthly!E139:G139)</f>
        <v>0</v>
      </c>
      <c r="D139" s="6" t="n">
        <f aca="false">SUM(Monthly!H139:J139)</f>
        <v>0</v>
      </c>
      <c r="E139" s="6" t="n">
        <f aca="false">SUM(Monthly!K139:M139)</f>
        <v>0</v>
      </c>
      <c r="F139" s="8" t="n">
        <f aca="false">SUM(Monthly!N139:P139)</f>
        <v>0</v>
      </c>
      <c r="G139" s="8" t="n">
        <f aca="false">SUM(Monthly!Q139:S139)</f>
        <v>0</v>
      </c>
      <c r="H139" s="8" t="n">
        <f aca="false">SUM(Monthly!T139:V139)</f>
        <v>0</v>
      </c>
      <c r="I139" s="8" t="n">
        <f aca="false">SUM(Monthly!W139:Y139)</f>
        <v>0</v>
      </c>
      <c r="J139" s="9" t="n">
        <f aca="false">SUM(Monthly!Z139:AB139)</f>
        <v>0</v>
      </c>
      <c r="K139" s="9" t="n">
        <f aca="false">SUM(Monthly!AC139:AE139)</f>
        <v>0</v>
      </c>
      <c r="L139" s="9" t="n">
        <f aca="false">SUM(Monthly!AF139:AH139)</f>
        <v>0</v>
      </c>
      <c r="M139" s="9" t="n">
        <f aca="false">SUM(Monthly!AI139:AK139)</f>
        <v>0</v>
      </c>
    </row>
    <row r="140" customFormat="false" ht="13.8" hidden="false" customHeight="false" outlineLevel="0" collapsed="false">
      <c r="A140" s="11" t="s">
        <v>165</v>
      </c>
      <c r="B140" s="6" t="n">
        <f aca="false">SUM(Monthly!B140:D140)</f>
        <v>437981.533040564</v>
      </c>
      <c r="C140" s="6" t="n">
        <f aca="false">SUM(Monthly!E140:G140)</f>
        <v>410399.150720737</v>
      </c>
      <c r="D140" s="6" t="n">
        <f aca="false">SUM(Monthly!H140:J140)</f>
        <v>431655.195025151</v>
      </c>
      <c r="E140" s="6" t="n">
        <f aca="false">SUM(Monthly!K140:M140)</f>
        <v>1137052.28296016</v>
      </c>
      <c r="F140" s="8" t="n">
        <f aca="false">SUM(Monthly!N140:P140)</f>
        <v>812337.672944827</v>
      </c>
      <c r="G140" s="8" t="n">
        <f aca="false">SUM(Monthly!Q140:S140)</f>
        <v>1203302.6505444</v>
      </c>
      <c r="H140" s="8" t="n">
        <f aca="false">SUM(Monthly!T140:V140)</f>
        <v>741478.732857763</v>
      </c>
      <c r="I140" s="8" t="n">
        <f aca="false">SUM(Monthly!W140:Y140)</f>
        <v>2120914.82345264</v>
      </c>
      <c r="J140" s="9" t="n">
        <f aca="false">SUM(Monthly!Z140:AB140)</f>
        <v>1374045.08063415</v>
      </c>
      <c r="K140" s="9" t="n">
        <f aca="false">SUM(Monthly!AC140:AE140)</f>
        <v>1387334.5947775</v>
      </c>
      <c r="L140" s="9" t="n">
        <f aca="false">SUM(Monthly!AF140:AH140)</f>
        <v>849556.28134458</v>
      </c>
      <c r="M140" s="9" t="n">
        <f aca="false">SUM(Monthly!AI140:AK140)</f>
        <v>2739558.0262988</v>
      </c>
    </row>
    <row r="141" customFormat="false" ht="13.8" hidden="false" customHeight="false" outlineLevel="0" collapsed="false">
      <c r="A141" s="11" t="s">
        <v>166</v>
      </c>
      <c r="B141" s="6" t="n">
        <f aca="false">SUM(Monthly!B141:D141)</f>
        <v>0</v>
      </c>
      <c r="C141" s="6" t="n">
        <f aca="false">SUM(Monthly!E141:G141)</f>
        <v>0</v>
      </c>
      <c r="D141" s="6" t="n">
        <f aca="false">SUM(Monthly!H141:J141)</f>
        <v>0</v>
      </c>
      <c r="E141" s="6" t="n">
        <f aca="false">SUM(Monthly!K141:M141)</f>
        <v>0</v>
      </c>
      <c r="F141" s="8" t="n">
        <f aca="false">SUM(Monthly!N141:P141)</f>
        <v>0</v>
      </c>
      <c r="G141" s="8" t="n">
        <f aca="false">SUM(Monthly!Q141:S141)</f>
        <v>0</v>
      </c>
      <c r="H141" s="8" t="n">
        <f aca="false">SUM(Monthly!T141:V141)</f>
        <v>0</v>
      </c>
      <c r="I141" s="8" t="n">
        <f aca="false">SUM(Monthly!W141:Y141)</f>
        <v>0</v>
      </c>
      <c r="J141" s="9" t="n">
        <f aca="false">SUM(Monthly!Z141:AB141)</f>
        <v>0</v>
      </c>
      <c r="K141" s="9" t="n">
        <f aca="false">SUM(Monthly!AC141:AE141)</f>
        <v>0</v>
      </c>
      <c r="L141" s="9" t="n">
        <f aca="false">SUM(Monthly!AF141:AH141)</f>
        <v>0</v>
      </c>
      <c r="M141" s="9" t="n">
        <f aca="false">SUM(Monthly!AI141:AK141)</f>
        <v>0</v>
      </c>
    </row>
    <row r="142" customFormat="false" ht="13.8" hidden="false" customHeight="false" outlineLevel="0" collapsed="false">
      <c r="A142" s="11" t="s">
        <v>167</v>
      </c>
      <c r="B142" s="6" t="n">
        <f aca="false">SUM(Monthly!B142:D142)</f>
        <v>197731.806959436</v>
      </c>
      <c r="C142" s="6" t="n">
        <f aca="false">SUM(Monthly!E142:G142)</f>
        <v>217429.479279263</v>
      </c>
      <c r="D142" s="6" t="n">
        <f aca="false">SUM(Monthly!H142:J142)</f>
        <v>212980.934974849</v>
      </c>
      <c r="E142" s="6" t="n">
        <f aca="false">SUM(Monthly!K142:M142)</f>
        <v>6667.98703983654</v>
      </c>
      <c r="F142" s="8" t="n">
        <f aca="false">SUM(Monthly!N142:P142)</f>
        <v>410486.907055174</v>
      </c>
      <c r="G142" s="8" t="n">
        <f aca="false">SUM(Monthly!Q142:S142)</f>
        <v>279541.219455605</v>
      </c>
      <c r="H142" s="8" t="n">
        <f aca="false">SUM(Monthly!T142:V142)</f>
        <v>1451275.05138945</v>
      </c>
      <c r="I142" s="8" t="n">
        <f aca="false">SUM(Monthly!W142:Y142)</f>
        <v>76949.3703361813</v>
      </c>
      <c r="J142" s="9" t="n">
        <f aca="false">SUM(Monthly!Z142:AB142)</f>
        <v>1091372.75254373</v>
      </c>
      <c r="K142" s="9" t="n">
        <f aca="false">SUM(Monthly!AC142:AE142)</f>
        <v>1047572.63728154</v>
      </c>
      <c r="L142" s="9" t="n">
        <f aca="false">SUM(Monthly!AF142:AH142)</f>
        <v>1629007.17262629</v>
      </c>
      <c r="M142" s="9" t="n">
        <f aca="false">SUM(Monthly!AI142:AK142)</f>
        <v>232592.836872221</v>
      </c>
    </row>
    <row r="143" customFormat="false" ht="13.8" hidden="false" customHeight="false" outlineLevel="0" collapsed="false">
      <c r="A143" s="11" t="s">
        <v>168</v>
      </c>
      <c r="B143" s="6" t="n">
        <f aca="false">SUM(Monthly!B143:D143)</f>
        <v>0</v>
      </c>
      <c r="C143" s="6" t="n">
        <f aca="false">SUM(Monthly!E143:G143)</f>
        <v>0</v>
      </c>
      <c r="D143" s="6" t="n">
        <f aca="false">SUM(Monthly!H143:J143)</f>
        <v>0</v>
      </c>
      <c r="E143" s="6" t="n">
        <f aca="false">SUM(Monthly!K143:M143)</f>
        <v>0</v>
      </c>
      <c r="F143" s="8" t="n">
        <f aca="false">SUM(Monthly!N143:P143)</f>
        <v>0</v>
      </c>
      <c r="G143" s="8" t="n">
        <f aca="false">SUM(Monthly!Q143:S143)</f>
        <v>0</v>
      </c>
      <c r="H143" s="8" t="n">
        <f aca="false">SUM(Monthly!T143:V143)</f>
        <v>315492.915752784</v>
      </c>
      <c r="I143" s="8" t="n">
        <f aca="false">SUM(Monthly!W143:Y143)</f>
        <v>45971.7762111832</v>
      </c>
      <c r="J143" s="9" t="n">
        <f aca="false">SUM(Monthly!Z143:AB143)</f>
        <v>30639.5568221185</v>
      </c>
      <c r="K143" s="9" t="n">
        <f aca="false">SUM(Monthly!AC143:AE143)</f>
        <v>61150.1579409596</v>
      </c>
      <c r="L143" s="9" t="n">
        <f aca="false">SUM(Monthly!AF143:AH143)</f>
        <v>45597.5460291357</v>
      </c>
      <c r="M143" s="9" t="n">
        <f aca="false">SUM(Monthly!AI143:AK143)</f>
        <v>69772.2668289755</v>
      </c>
    </row>
    <row r="144" customFormat="false" ht="13.8" hidden="false" customHeight="false" outlineLevel="0" collapsed="false">
      <c r="A144" s="11" t="s">
        <v>169</v>
      </c>
      <c r="B144" s="6" t="n">
        <f aca="false">SUM(Monthly!B144:D144)</f>
        <v>0</v>
      </c>
      <c r="C144" s="6" t="n">
        <f aca="false">SUM(Monthly!E144:G144)</f>
        <v>0</v>
      </c>
      <c r="D144" s="6" t="n">
        <f aca="false">SUM(Monthly!H144:J144)</f>
        <v>0</v>
      </c>
      <c r="E144" s="6" t="n">
        <f aca="false">SUM(Monthly!K144:M144)</f>
        <v>0</v>
      </c>
      <c r="F144" s="8" t="n">
        <f aca="false">SUM(Monthly!N144:P144)</f>
        <v>0</v>
      </c>
      <c r="G144" s="8" t="n">
        <f aca="false">SUM(Monthly!Q144:S144)</f>
        <v>0</v>
      </c>
      <c r="H144" s="8" t="n">
        <f aca="false">SUM(Monthly!T144:V144)</f>
        <v>0</v>
      </c>
      <c r="I144" s="8" t="n">
        <f aca="false">SUM(Monthly!W144:Y144)</f>
        <v>0</v>
      </c>
      <c r="J144" s="9" t="n">
        <f aca="false">SUM(Monthly!Z144:AB144)</f>
        <v>0</v>
      </c>
      <c r="K144" s="9" t="n">
        <f aca="false">SUM(Monthly!AC144:AE144)</f>
        <v>0</v>
      </c>
      <c r="L144" s="9" t="n">
        <f aca="false">SUM(Monthly!AF144:AH144)</f>
        <v>0</v>
      </c>
      <c r="M144" s="9" t="n">
        <f aca="false">SUM(Monthly!AI144:AK144)</f>
        <v>0</v>
      </c>
    </row>
    <row r="145" customFormat="false" ht="13.8" hidden="false" customHeight="false" outlineLevel="0" collapsed="false">
      <c r="A145" s="11" t="s">
        <v>170</v>
      </c>
      <c r="B145" s="6" t="n">
        <f aca="false">SUM(Monthly!B145:D145)</f>
        <v>635713.34</v>
      </c>
      <c r="C145" s="6" t="n">
        <f aca="false">SUM(Monthly!E145:G145)</f>
        <v>627828.63</v>
      </c>
      <c r="D145" s="6" t="n">
        <f aca="false">SUM(Monthly!H145:J145)</f>
        <v>644636.13</v>
      </c>
      <c r="E145" s="6" t="n">
        <f aca="false">SUM(Monthly!K145:M145)</f>
        <v>1143720.27</v>
      </c>
      <c r="F145" s="8" t="n">
        <f aca="false">SUM(Monthly!N145:P145)</f>
        <v>1222824.58</v>
      </c>
      <c r="G145" s="8" t="n">
        <f aca="false">SUM(Monthly!Q145:S145)</f>
        <v>1482843.87</v>
      </c>
      <c r="H145" s="8" t="n">
        <f aca="false">SUM(Monthly!T145:V145)</f>
        <v>2508246.7</v>
      </c>
      <c r="I145" s="8" t="n">
        <f aca="false">SUM(Monthly!W145:Y145)</f>
        <v>2243835.97</v>
      </c>
      <c r="J145" s="9" t="n">
        <f aca="false">SUM(Monthly!Z145:AB145)</f>
        <v>2496057.39</v>
      </c>
      <c r="K145" s="9" t="n">
        <f aca="false">SUM(Monthly!AC145:AE145)</f>
        <v>2496057.39</v>
      </c>
      <c r="L145" s="9" t="n">
        <f aca="false">SUM(Monthly!AF145:AH145)</f>
        <v>2524161</v>
      </c>
      <c r="M145" s="9" t="n">
        <f aca="false">SUM(Monthly!AI145:AK145)</f>
        <v>3041923.13</v>
      </c>
    </row>
    <row r="146" customFormat="false" ht="13.8" hidden="false" customHeight="false" outlineLevel="0" collapsed="false">
      <c r="B146" s="6" t="n">
        <f aca="false">SUM(Monthly!B146:D146)</f>
        <v>0</v>
      </c>
      <c r="C146" s="6" t="n">
        <f aca="false">SUM(Monthly!E146:G146)</f>
        <v>0</v>
      </c>
      <c r="D146" s="6" t="n">
        <f aca="false">SUM(Monthly!H146:J146)</f>
        <v>0</v>
      </c>
      <c r="E146" s="6" t="n">
        <f aca="false">SUM(Monthly!K146:M146)</f>
        <v>0</v>
      </c>
      <c r="F146" s="8" t="n">
        <f aca="false">SUM(Monthly!N146:P146)</f>
        <v>0</v>
      </c>
      <c r="G146" s="8" t="n">
        <f aca="false">SUM(Monthly!Q146:S146)</f>
        <v>0</v>
      </c>
      <c r="H146" s="8" t="n">
        <f aca="false">SUM(Monthly!T146:V146)</f>
        <v>0</v>
      </c>
      <c r="I146" s="8" t="n">
        <f aca="false">SUM(Monthly!W146:Y146)</f>
        <v>0</v>
      </c>
      <c r="J146" s="9" t="n">
        <f aca="false">SUM(Monthly!Z146:AB146)</f>
        <v>0</v>
      </c>
      <c r="K146" s="9" t="n">
        <f aca="false">SUM(Monthly!AC146:AE146)</f>
        <v>0</v>
      </c>
      <c r="L146" s="9" t="n">
        <f aca="false">SUM(Monthly!AF146:AH146)</f>
        <v>0</v>
      </c>
      <c r="M146" s="9" t="n">
        <f aca="false">SUM(Monthly!AI146:AK146)</f>
        <v>0</v>
      </c>
    </row>
    <row r="147" customFormat="false" ht="13.8" hidden="false" customHeight="false" outlineLevel="0" collapsed="false">
      <c r="A147" s="11" t="s">
        <v>171</v>
      </c>
      <c r="B147" s="6" t="n">
        <f aca="false">SUM(Monthly!B147:D147)</f>
        <v>2302727.84979118</v>
      </c>
      <c r="C147" s="6" t="n">
        <f aca="false">SUM(Monthly!E147:G147)</f>
        <v>2113958.27200475</v>
      </c>
      <c r="D147" s="6" t="n">
        <f aca="false">SUM(Monthly!H147:J147)</f>
        <v>-233796.375711563</v>
      </c>
      <c r="E147" s="6" t="n">
        <f aca="false">SUM(Monthly!K147:M147)</f>
        <v>5587379.54423149</v>
      </c>
      <c r="F147" s="8" t="n">
        <f aca="false">SUM(Monthly!N147:P147)</f>
        <v>1424125.54069568</v>
      </c>
      <c r="G147" s="8" t="n">
        <f aca="false">SUM(Monthly!Q147:S147)</f>
        <v>1732559.27877883</v>
      </c>
      <c r="H147" s="8" t="n">
        <f aca="false">SUM(Monthly!T147:V147)</f>
        <v>-1575739.44941536</v>
      </c>
      <c r="I147" s="8" t="n">
        <f aca="false">SUM(Monthly!W147:Y147)</f>
        <v>2982238.58527492</v>
      </c>
      <c r="J147" s="9" t="n">
        <f aca="false">SUM(Monthly!Z147:AB147)</f>
        <v>1528900.55009188</v>
      </c>
      <c r="K147" s="9" t="n">
        <f aca="false">SUM(Monthly!AC147:AE147)</f>
        <v>-258185.963461674</v>
      </c>
      <c r="L147" s="9" t="n">
        <f aca="false">SUM(Monthly!AF147:AH147)</f>
        <v>-1420185.97774709</v>
      </c>
      <c r="M147" s="9" t="n">
        <f aca="false">SUM(Monthly!AI147:AK147)</f>
        <v>6377244.54055063</v>
      </c>
    </row>
    <row r="148" customFormat="false" ht="13.8" hidden="false" customHeight="false" outlineLevel="0" collapsed="false">
      <c r="A148" s="11" t="s">
        <v>172</v>
      </c>
      <c r="B148" s="6" t="n">
        <f aca="false">SUM(Monthly!B148:D148)</f>
        <v>0</v>
      </c>
      <c r="C148" s="6" t="n">
        <f aca="false">SUM(Monthly!E148:G148)</f>
        <v>0</v>
      </c>
      <c r="D148" s="6" t="n">
        <f aca="false">SUM(Monthly!H148:J148)</f>
        <v>0</v>
      </c>
      <c r="E148" s="6" t="n">
        <f aca="false">SUM(Monthly!K148:M148)</f>
        <v>0</v>
      </c>
      <c r="F148" s="8" t="n">
        <f aca="false">SUM(Monthly!N148:P148)</f>
        <v>0</v>
      </c>
      <c r="G148" s="8" t="n">
        <f aca="false">SUM(Monthly!Q148:S148)</f>
        <v>0</v>
      </c>
      <c r="H148" s="8" t="n">
        <f aca="false">SUM(Monthly!T148:V148)</f>
        <v>0</v>
      </c>
      <c r="I148" s="8" t="n">
        <f aca="false">SUM(Monthly!W148:Y148)</f>
        <v>0</v>
      </c>
      <c r="J148" s="9" t="n">
        <f aca="false">SUM(Monthly!Z148:AB148)</f>
        <v>0</v>
      </c>
      <c r="K148" s="9" t="n">
        <f aca="false">SUM(Monthly!AC148:AE148)</f>
        <v>0</v>
      </c>
      <c r="L148" s="9" t="n">
        <f aca="false">SUM(Monthly!AF148:AH148)</f>
        <v>0</v>
      </c>
      <c r="M148" s="9" t="n">
        <f aca="false">SUM(Monthly!AI148:AK148)</f>
        <v>0</v>
      </c>
    </row>
    <row r="149" customFormat="false" ht="13.8" hidden="false" customHeight="false" outlineLevel="0" collapsed="false">
      <c r="A149" s="11" t="s">
        <v>173</v>
      </c>
      <c r="B149" s="6" t="n">
        <f aca="false">SUM(Monthly!B149:D149)</f>
        <v>629802.000208823</v>
      </c>
      <c r="C149" s="6" t="n">
        <f aca="false">SUM(Monthly!E149:G149)</f>
        <v>166471.897995255</v>
      </c>
      <c r="D149" s="6" t="n">
        <f aca="false">SUM(Monthly!H149:J149)</f>
        <v>-289729.954288436</v>
      </c>
      <c r="E149" s="6" t="n">
        <f aca="false">SUM(Monthly!K149:M149)</f>
        <v>-5840.91423149168</v>
      </c>
      <c r="F149" s="8" t="n">
        <f aca="false">SUM(Monthly!N149:P149)</f>
        <v>-331609.930695678</v>
      </c>
      <c r="G149" s="8" t="n">
        <f aca="false">SUM(Monthly!Q149:S149)</f>
        <v>55123.8812211702</v>
      </c>
      <c r="H149" s="8" t="n">
        <f aca="false">SUM(Monthly!T149:V149)</f>
        <v>-2052785.23860509</v>
      </c>
      <c r="I149" s="8" t="n">
        <f aca="false">SUM(Monthly!W149:Y149)</f>
        <v>-490068.418488889</v>
      </c>
      <c r="J149" s="9" t="n">
        <f aca="false">SUM(Monthly!Z149:AB149)</f>
        <v>-831471.202891412</v>
      </c>
      <c r="K149" s="9" t="n">
        <f aca="false">SUM(Monthly!AC149:AE149)</f>
        <v>-1015354.41158888</v>
      </c>
      <c r="L149" s="9" t="n">
        <f aca="false">SUM(Monthly!AF149:AH149)</f>
        <v>-2628861.38727128</v>
      </c>
      <c r="M149" s="9" t="n">
        <f aca="false">SUM(Monthly!AI149:AK149)</f>
        <v>-573759.97983864</v>
      </c>
    </row>
    <row r="150" customFormat="false" ht="13.8" hidden="false" customHeight="false" outlineLevel="0" collapsed="false">
      <c r="A150" s="11" t="s">
        <v>174</v>
      </c>
      <c r="B150" s="6" t="n">
        <f aca="false">SUM(Monthly!B150:D150)</f>
        <v>0</v>
      </c>
      <c r="C150" s="6" t="n">
        <f aca="false">SUM(Monthly!E150:G150)</f>
        <v>0</v>
      </c>
      <c r="D150" s="6" t="n">
        <f aca="false">SUM(Monthly!H150:J150)</f>
        <v>0</v>
      </c>
      <c r="E150" s="6" t="n">
        <f aca="false">SUM(Monthly!K150:M150)</f>
        <v>0</v>
      </c>
      <c r="F150" s="8" t="n">
        <f aca="false">SUM(Monthly!N150:P150)</f>
        <v>0</v>
      </c>
      <c r="G150" s="8" t="n">
        <f aca="false">SUM(Monthly!Q150:S150)</f>
        <v>0</v>
      </c>
      <c r="H150" s="8" t="n">
        <f aca="false">SUM(Monthly!T150:V150)</f>
        <v>-261101.981979547</v>
      </c>
      <c r="I150" s="8" t="n">
        <f aca="false">SUM(Monthly!W150:Y150)</f>
        <v>68386.5832139671</v>
      </c>
      <c r="J150" s="9" t="n">
        <f aca="false">SUM(Monthly!Z150:AB150)</f>
        <v>-6935.54720046374</v>
      </c>
      <c r="K150" s="9" t="n">
        <f aca="false">SUM(Monthly!AC150:AE150)</f>
        <v>44869.8550505517</v>
      </c>
      <c r="L150" s="9" t="n">
        <f aca="false">SUM(Monthly!AF150:AH150)</f>
        <v>-30090.4149816288</v>
      </c>
      <c r="M150" s="9" t="n">
        <f aca="false">SUM(Monthly!AI150:AK150)</f>
        <v>173043.21928801</v>
      </c>
    </row>
    <row r="151" customFormat="false" ht="13.8" hidden="false" customHeight="false" outlineLevel="0" collapsed="false">
      <c r="A151" s="11" t="s">
        <v>175</v>
      </c>
      <c r="B151" s="6" t="n">
        <f aca="false">SUM(Monthly!B151:D151)</f>
        <v>0</v>
      </c>
      <c r="C151" s="6" t="n">
        <f aca="false">SUM(Monthly!E151:G151)</f>
        <v>0</v>
      </c>
      <c r="D151" s="6" t="n">
        <f aca="false">SUM(Monthly!H151:J151)</f>
        <v>0</v>
      </c>
      <c r="E151" s="6" t="n">
        <f aca="false">SUM(Monthly!K151:M151)</f>
        <v>0</v>
      </c>
      <c r="F151" s="8" t="n">
        <f aca="false">SUM(Monthly!N151:P151)</f>
        <v>0</v>
      </c>
      <c r="G151" s="8" t="n">
        <f aca="false">SUM(Monthly!Q151:S151)</f>
        <v>0</v>
      </c>
      <c r="H151" s="8" t="n">
        <f aca="false">SUM(Monthly!T151:V151)</f>
        <v>0</v>
      </c>
      <c r="I151" s="8" t="n">
        <f aca="false">SUM(Monthly!W151:Y151)</f>
        <v>0</v>
      </c>
      <c r="J151" s="9" t="n">
        <f aca="false">SUM(Monthly!Z151:AB151)</f>
        <v>0</v>
      </c>
      <c r="K151" s="9" t="n">
        <f aca="false">SUM(Monthly!AC151:AE151)</f>
        <v>0</v>
      </c>
      <c r="L151" s="9" t="n">
        <f aca="false">SUM(Monthly!AF151:AH151)</f>
        <v>0</v>
      </c>
      <c r="M151" s="9" t="n">
        <f aca="false">SUM(Monthly!AI151:AK151)</f>
        <v>0</v>
      </c>
    </row>
    <row r="152" customFormat="false" ht="13.8" hidden="false" customHeight="false" outlineLevel="0" collapsed="false">
      <c r="A152" s="11" t="s">
        <v>176</v>
      </c>
      <c r="B152" s="6" t="n">
        <f aca="false">SUM(Monthly!B152:D152)</f>
        <v>802829.11</v>
      </c>
      <c r="C152" s="6" t="n">
        <f aca="false">SUM(Monthly!E152:G152)</f>
        <v>409.55</v>
      </c>
      <c r="D152" s="6" t="n">
        <f aca="false">SUM(Monthly!H152:J152)</f>
        <v>2396.12</v>
      </c>
      <c r="E152" s="6" t="n">
        <f aca="false">SUM(Monthly!K152:M152)</f>
        <v>2193055.56</v>
      </c>
      <c r="F152" s="8" t="n">
        <f aca="false">SUM(Monthly!N152:P152)</f>
        <v>576910.12</v>
      </c>
      <c r="G152" s="8" t="n">
        <f aca="false">SUM(Monthly!Q152:S152)</f>
        <v>34848.2</v>
      </c>
      <c r="H152" s="8" t="n">
        <f aca="false">SUM(Monthly!T152:V152)</f>
        <v>8520.55</v>
      </c>
      <c r="I152" s="8" t="n">
        <f aca="false">SUM(Monthly!W152:Y152)</f>
        <v>2157225.86</v>
      </c>
      <c r="J152" s="9" t="n">
        <f aca="false">SUM(Monthly!Z152:AB152)</f>
        <v>582963.7</v>
      </c>
      <c r="K152" s="9" t="n">
        <f aca="false">SUM(Monthly!AC152:AE152)</f>
        <v>351962.43</v>
      </c>
      <c r="L152" s="9" t="n">
        <f aca="false">SUM(Monthly!AF152:AH152)</f>
        <v>4586.09</v>
      </c>
      <c r="M152" s="9" t="n">
        <f aca="false">SUM(Monthly!AI152:AK152)</f>
        <v>7440.75999999978</v>
      </c>
    </row>
    <row r="153" customFormat="false" ht="13.8" hidden="false" customHeight="false" outlineLevel="0" collapsed="false">
      <c r="A153" s="11" t="s">
        <v>177</v>
      </c>
      <c r="B153" s="6" t="n">
        <f aca="false">SUM(Monthly!B153:D153)</f>
        <v>3735358.96</v>
      </c>
      <c r="C153" s="6" t="n">
        <f aca="false">SUM(Monthly!E153:G153)</f>
        <v>2280839.72</v>
      </c>
      <c r="D153" s="6" t="n">
        <f aca="false">SUM(Monthly!H153:J153)</f>
        <v>-521130.21</v>
      </c>
      <c r="E153" s="6" t="n">
        <f aca="false">SUM(Monthly!K153:M153)</f>
        <v>7774594.19</v>
      </c>
      <c r="F153" s="8" t="n">
        <f aca="false">SUM(Monthly!N153:P153)</f>
        <v>1669425.73</v>
      </c>
      <c r="G153" s="8" t="n">
        <f aca="false">SUM(Monthly!Q153:S153)</f>
        <v>1822531.36</v>
      </c>
      <c r="H153" s="8" t="n">
        <f aca="false">SUM(Monthly!T153:V153)</f>
        <v>-3881106.12</v>
      </c>
      <c r="I153" s="8" t="n">
        <f aca="false">SUM(Monthly!W153:Y153)</f>
        <v>4717782.61</v>
      </c>
      <c r="J153" s="9" t="n">
        <f aca="false">SUM(Monthly!Z153:AB153)</f>
        <v>1273457.5</v>
      </c>
      <c r="K153" s="9" t="n">
        <f aca="false">SUM(Monthly!AC153:AE153)</f>
        <v>-876708.089999999</v>
      </c>
      <c r="L153" s="9" t="n">
        <f aca="false">SUM(Monthly!AF153:AH153)</f>
        <v>-4074551.69</v>
      </c>
      <c r="M153" s="9" t="n">
        <f aca="false">SUM(Monthly!AI153:AK153)</f>
        <v>5983968.54</v>
      </c>
    </row>
    <row r="154" customFormat="false" ht="13.8" hidden="false" customHeight="false" outlineLevel="0" collapsed="false">
      <c r="B154" s="6" t="n">
        <f aca="false">SUM(Monthly!B154:D154)</f>
        <v>0</v>
      </c>
      <c r="C154" s="6" t="n">
        <f aca="false">SUM(Monthly!E154:G154)</f>
        <v>0</v>
      </c>
      <c r="D154" s="6" t="n">
        <f aca="false">SUM(Monthly!H154:J154)</f>
        <v>0</v>
      </c>
      <c r="E154" s="6" t="n">
        <f aca="false">SUM(Monthly!K154:M154)</f>
        <v>0</v>
      </c>
      <c r="F154" s="8" t="n">
        <f aca="false">SUM(Monthly!N154:P154)</f>
        <v>0</v>
      </c>
      <c r="G154" s="8" t="n">
        <f aca="false">SUM(Monthly!Q154:S154)</f>
        <v>0</v>
      </c>
      <c r="H154" s="8" t="n">
        <f aca="false">SUM(Monthly!T154:V154)</f>
        <v>0</v>
      </c>
      <c r="I154" s="8" t="n">
        <f aca="false">SUM(Monthly!W154:Y154)</f>
        <v>0</v>
      </c>
      <c r="J154" s="9" t="n">
        <f aca="false">SUM(Monthly!Z154:AB154)</f>
        <v>0</v>
      </c>
      <c r="K154" s="9" t="n">
        <f aca="false">SUM(Monthly!AC154:AE154)</f>
        <v>0</v>
      </c>
      <c r="L154" s="9" t="n">
        <f aca="false">SUM(Monthly!AF154:AH154)</f>
        <v>0</v>
      </c>
      <c r="M154" s="9" t="n">
        <f aca="false">SUM(Monthly!AI154:AK154)</f>
        <v>0</v>
      </c>
    </row>
    <row r="155" customFormat="false" ht="13.8" hidden="false" customHeight="false" outlineLevel="0" collapsed="false">
      <c r="A155" s="11" t="s">
        <v>178</v>
      </c>
      <c r="B155" s="6" t="n">
        <f aca="false">SUM(Monthly!B155:D155)</f>
        <v>0</v>
      </c>
      <c r="C155" s="6" t="n">
        <f aca="false">SUM(Monthly!E155:G155)</f>
        <v>0</v>
      </c>
      <c r="D155" s="6" t="n">
        <f aca="false">SUM(Monthly!H155:J155)</f>
        <v>0</v>
      </c>
      <c r="E155" s="6" t="n">
        <f aca="false">SUM(Monthly!K155:M155)</f>
        <v>101300</v>
      </c>
      <c r="F155" s="8" t="n">
        <f aca="false">SUM(Monthly!N155:P155)</f>
        <v>76960</v>
      </c>
      <c r="G155" s="8" t="n">
        <f aca="false">SUM(Monthly!Q155:S155)</f>
        <v>2300</v>
      </c>
      <c r="H155" s="8" t="n">
        <f aca="false">SUM(Monthly!T155:V155)</f>
        <v>700</v>
      </c>
      <c r="I155" s="8" t="n">
        <f aca="false">SUM(Monthly!W155:Y155)</f>
        <v>87900</v>
      </c>
      <c r="J155" s="9" t="n">
        <f aca="false">SUM(Monthly!Z155:AB155)</f>
        <v>20400</v>
      </c>
      <c r="K155" s="9" t="n">
        <f aca="false">SUM(Monthly!AC155:AE155)</f>
        <v>14900</v>
      </c>
      <c r="L155" s="9" t="n">
        <f aca="false">SUM(Monthly!AF155:AH155)</f>
        <v>400</v>
      </c>
      <c r="M155" s="9" t="n">
        <f aca="false">SUM(Monthly!AI155:AK155)</f>
        <v>268199.98</v>
      </c>
    </row>
    <row r="156" customFormat="false" ht="13.8" hidden="false" customHeight="false" outlineLevel="0" collapsed="false">
      <c r="A156" s="11" t="s">
        <v>179</v>
      </c>
      <c r="B156" s="6" t="n">
        <f aca="false">SUM(Monthly!B156:D156)</f>
        <v>3735358.96</v>
      </c>
      <c r="C156" s="6" t="n">
        <f aca="false">SUM(Monthly!E156:G156)</f>
        <v>2280839.72</v>
      </c>
      <c r="D156" s="6" t="n">
        <f aca="false">SUM(Monthly!H156:J156)</f>
        <v>-521130.21</v>
      </c>
      <c r="E156" s="6" t="n">
        <f aca="false">SUM(Monthly!K156:M156)</f>
        <v>7875894.19</v>
      </c>
      <c r="F156" s="8" t="n">
        <f aca="false">SUM(Monthly!N156:P156)</f>
        <v>1746385.73</v>
      </c>
      <c r="G156" s="8" t="n">
        <f aca="false">SUM(Monthly!Q156:S156)</f>
        <v>1824831.36</v>
      </c>
      <c r="H156" s="8" t="n">
        <f aca="false">SUM(Monthly!T156:V156)</f>
        <v>-3880406.12</v>
      </c>
      <c r="I156" s="8" t="n">
        <f aca="false">SUM(Monthly!W156:Y156)</f>
        <v>4805682.61</v>
      </c>
      <c r="J156" s="9" t="n">
        <f aca="false">SUM(Monthly!Z156:AB156)</f>
        <v>1293857.5</v>
      </c>
      <c r="K156" s="9" t="n">
        <f aca="false">SUM(Monthly!AC156:AE156)</f>
        <v>-861808.089999999</v>
      </c>
      <c r="L156" s="9" t="n">
        <f aca="false">SUM(Monthly!AF156:AH156)</f>
        <v>-4074151.69</v>
      </c>
      <c r="M156" s="9" t="n">
        <f aca="false">SUM(Monthly!AI156:AK156)</f>
        <v>6252168.52</v>
      </c>
    </row>
    <row r="159" customFormat="false" ht="13.8" hidden="false" customHeight="false" outlineLevel="0" collapsed="false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mergeCells count="2">
    <mergeCell ref="B2:E2"/>
    <mergeCell ref="F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57"/>
    <col collapsed="false" customWidth="true" hidden="false" outlineLevel="0" max="4" min="2" style="0" width="14"/>
    <col collapsed="false" customWidth="true" hidden="false" outlineLevel="0" max="1024" min="985" style="0" width="9.14"/>
  </cols>
  <sheetData>
    <row r="2" customFormat="false" ht="13.8" hidden="false" customHeight="false" outlineLevel="0" collapsed="false">
      <c r="B2" s="1"/>
      <c r="C2" s="2"/>
      <c r="D2" s="3"/>
    </row>
    <row r="3" customFormat="false" ht="13.8" hidden="false" customHeight="false" outlineLevel="0" collapsed="false">
      <c r="A3" s="4"/>
      <c r="B3" s="6"/>
      <c r="C3" s="6"/>
      <c r="D3" s="6"/>
    </row>
    <row r="4" customFormat="false" ht="13.8" hidden="false" customHeight="false" outlineLevel="0" collapsed="false">
      <c r="A4" s="0" t="s">
        <v>0</v>
      </c>
      <c r="B4" s="6" t="n">
        <v>2016</v>
      </c>
      <c r="C4" s="6" t="n">
        <v>2017</v>
      </c>
      <c r="D4" s="6" t="n">
        <v>2018</v>
      </c>
    </row>
    <row r="5" customFormat="false" ht="13.8" hidden="false" customHeight="false" outlineLevel="0" collapsed="false">
      <c r="A5" s="7" t="s">
        <v>50</v>
      </c>
      <c r="B5" s="6" t="n">
        <f aca="false">SUM(Monthly!B5:M5)</f>
        <v>1383849.17385382</v>
      </c>
      <c r="C5" s="8" t="n">
        <f aca="false">SUM(Monthly!N5:Y5)</f>
        <v>1793299.715</v>
      </c>
      <c r="D5" s="9" t="n">
        <f aca="false">SUM(Monthly!Z5:AK5)</f>
        <v>2301134.493</v>
      </c>
    </row>
    <row r="6" customFormat="false" ht="13.8" hidden="false" customHeight="false" outlineLevel="0" collapsed="false">
      <c r="A6" s="7" t="s">
        <v>51</v>
      </c>
      <c r="B6" s="6" t="n">
        <f aca="false">SUM(Monthly!B6:M6)</f>
        <v>0</v>
      </c>
      <c r="C6" s="8" t="n">
        <f aca="false">SUM(Monthly!N6:Y6)</f>
        <v>0</v>
      </c>
      <c r="D6" s="9" t="n">
        <f aca="false">SUM(Monthly!Z6:AK6)</f>
        <v>0</v>
      </c>
    </row>
    <row r="7" customFormat="false" ht="13.8" hidden="false" customHeight="false" outlineLevel="0" collapsed="false">
      <c r="A7" s="7" t="s">
        <v>52</v>
      </c>
      <c r="B7" s="6" t="n">
        <f aca="false">SUM(Monthly!B7:M7)</f>
        <v>226655</v>
      </c>
      <c r="C7" s="8" t="n">
        <f aca="false">SUM(Monthly!N7:Y7)</f>
        <v>643827</v>
      </c>
      <c r="D7" s="9" t="n">
        <f aca="false">SUM(Monthly!Z7:AK7)</f>
        <v>1459923</v>
      </c>
    </row>
    <row r="8" customFormat="false" ht="13.8" hidden="false" customHeight="false" outlineLevel="0" collapsed="false">
      <c r="A8" s="7" t="s">
        <v>53</v>
      </c>
      <c r="B8" s="6" t="n">
        <f aca="false">SUM(Monthly!B8:M8)</f>
        <v>0</v>
      </c>
      <c r="C8" s="8" t="n">
        <f aca="false">SUM(Monthly!N8:Y8)</f>
        <v>16750</v>
      </c>
      <c r="D8" s="9" t="n">
        <f aca="false">SUM(Monthly!Z8:AK8)</f>
        <v>34130</v>
      </c>
    </row>
    <row r="9" customFormat="false" ht="13.8" hidden="false" customHeight="false" outlineLevel="0" collapsed="false">
      <c r="A9" s="7" t="s">
        <v>54</v>
      </c>
      <c r="B9" s="6" t="n">
        <f aca="false">SUM(Monthly!B9:M9)</f>
        <v>0</v>
      </c>
      <c r="C9" s="8" t="n">
        <f aca="false">SUM(Monthly!N9:Y9)</f>
        <v>0</v>
      </c>
      <c r="D9" s="9" t="n">
        <f aca="false">SUM(Monthly!Z9:AK9)</f>
        <v>0</v>
      </c>
    </row>
    <row r="10" customFormat="false" ht="13.8" hidden="false" customHeight="false" outlineLevel="0" collapsed="false">
      <c r="A10" s="10" t="s">
        <v>55</v>
      </c>
      <c r="B10" s="6" t="n">
        <v>0</v>
      </c>
      <c r="C10" s="8" t="n">
        <v>0</v>
      </c>
      <c r="D10" s="9" t="n">
        <v>0</v>
      </c>
    </row>
    <row r="11" customFormat="false" ht="13.8" hidden="false" customHeight="false" outlineLevel="0" collapsed="false">
      <c r="A11" s="7" t="s">
        <v>56</v>
      </c>
      <c r="B11" s="6" t="n">
        <f aca="false">SUM(Monthly!B11:M11)</f>
        <v>1610504.17385382</v>
      </c>
      <c r="C11" s="8" t="n">
        <f aca="false">SUM(Monthly!N11:Y11)</f>
        <v>2453876.715</v>
      </c>
      <c r="D11" s="9" t="n">
        <f aca="false">SUM(Monthly!Z11:AK11)</f>
        <v>3795187.493</v>
      </c>
    </row>
    <row r="12" customFormat="false" ht="13.8" hidden="false" customHeight="false" outlineLevel="0" collapsed="false">
      <c r="A12" s="7"/>
      <c r="B12" s="6" t="n">
        <f aca="false">SUM(Monthly!B12:M12)</f>
        <v>0</v>
      </c>
      <c r="C12" s="8" t="n">
        <f aca="false">SUM(Monthly!N12:Y12)</f>
        <v>0</v>
      </c>
      <c r="D12" s="9" t="n">
        <f aca="false">SUM(Monthly!Z12:AK12)</f>
        <v>0</v>
      </c>
    </row>
    <row r="13" customFormat="false" ht="13.8" hidden="false" customHeight="false" outlineLevel="0" collapsed="false">
      <c r="A13" s="11" t="s">
        <v>57</v>
      </c>
      <c r="B13" s="6" t="n">
        <f aca="false">SUM(Monthly!B13:M13)</f>
        <v>2100</v>
      </c>
      <c r="C13" s="8" t="n">
        <f aca="false">SUM(Monthly!N13:Y13)</f>
        <v>2788</v>
      </c>
      <c r="D13" s="9" t="n">
        <f aca="false">SUM(Monthly!Z13:AK13)</f>
        <v>3753</v>
      </c>
    </row>
    <row r="14" customFormat="false" ht="13.8" hidden="false" customHeight="false" outlineLevel="0" collapsed="false">
      <c r="A14" s="11" t="s">
        <v>58</v>
      </c>
      <c r="B14" s="6" t="n">
        <f aca="false">SUM(Monthly!B14:M14)</f>
        <v>0</v>
      </c>
      <c r="C14" s="8" t="n">
        <f aca="false">SUM(Monthly!N14:Y14)</f>
        <v>0</v>
      </c>
      <c r="D14" s="9" t="n">
        <f aca="false">SUM(Monthly!Z14:AK14)</f>
        <v>0</v>
      </c>
    </row>
    <row r="15" customFormat="false" ht="13.8" hidden="false" customHeight="false" outlineLevel="0" collapsed="false">
      <c r="A15" s="11" t="s">
        <v>59</v>
      </c>
      <c r="B15" s="6" t="n">
        <f aca="false">SUM(Monthly!B15:M15)</f>
        <v>715</v>
      </c>
      <c r="C15" s="8" t="n">
        <f aca="false">SUM(Monthly!N15:Y15)</f>
        <v>2031</v>
      </c>
      <c r="D15" s="9" t="n">
        <f aca="false">SUM(Monthly!Z15:AK15)</f>
        <v>4258</v>
      </c>
    </row>
    <row r="16" customFormat="false" ht="13.8" hidden="false" customHeight="false" outlineLevel="0" collapsed="false">
      <c r="A16" s="11" t="s">
        <v>60</v>
      </c>
      <c r="B16" s="6" t="n">
        <f aca="false">SUM(Monthly!B16:M16)</f>
        <v>0</v>
      </c>
      <c r="C16" s="8" t="n">
        <f aca="false">SUM(Monthly!N16:Y16)</f>
        <v>67</v>
      </c>
      <c r="D16" s="9" t="n">
        <f aca="false">SUM(Monthly!Z16:AK16)</f>
        <v>371</v>
      </c>
    </row>
    <row r="17" customFormat="false" ht="13.8" hidden="false" customHeight="false" outlineLevel="0" collapsed="false">
      <c r="A17" s="11" t="s">
        <v>61</v>
      </c>
      <c r="B17" s="6" t="n">
        <f aca="false">SUM(Monthly!B17:M17)</f>
        <v>0</v>
      </c>
      <c r="C17" s="8" t="n">
        <f aca="false">SUM(Monthly!N17:Y17)</f>
        <v>0</v>
      </c>
      <c r="D17" s="9" t="n">
        <f aca="false">SUM(Monthly!Z17:AK17)</f>
        <v>0</v>
      </c>
    </row>
    <row r="18" customFormat="false" ht="13.8" hidden="false" customHeight="false" outlineLevel="0" collapsed="false">
      <c r="A18" s="11" t="s">
        <v>62</v>
      </c>
      <c r="B18" s="6" t="n">
        <f aca="false">SUM(Monthly!B18:M18)</f>
        <v>882</v>
      </c>
      <c r="C18" s="8" t="n">
        <f aca="false">SUM(Monthly!N18:Y18)</f>
        <v>694</v>
      </c>
      <c r="D18" s="9" t="n">
        <f aca="false">SUM(Monthly!Z18:AK18)</f>
        <v>631</v>
      </c>
    </row>
    <row r="19" customFormat="false" ht="13.8" hidden="false" customHeight="false" outlineLevel="0" collapsed="false">
      <c r="A19" s="11" t="s">
        <v>63</v>
      </c>
      <c r="B19" s="6" t="n">
        <f aca="false">SUM(Monthly!B19:M19)</f>
        <v>2815</v>
      </c>
      <c r="C19" s="8" t="n">
        <f aca="false">SUM(Monthly!N19:Y19)</f>
        <v>4886</v>
      </c>
      <c r="D19" s="9" t="n">
        <f aca="false">SUM(Monthly!Z19:AK19)</f>
        <v>8382</v>
      </c>
    </row>
    <row r="20" customFormat="false" ht="13.8" hidden="false" customHeight="false" outlineLevel="0" collapsed="false">
      <c r="B20" s="6" t="n">
        <f aca="false">SUM(Monthly!B20:M20)</f>
        <v>0</v>
      </c>
      <c r="C20" s="8" t="n">
        <f aca="false">SUM(Monthly!N20:Y20)</f>
        <v>0</v>
      </c>
      <c r="D20" s="9" t="n">
        <f aca="false">SUM(Monthly!Z20:AK20)</f>
        <v>0</v>
      </c>
    </row>
    <row r="21" customFormat="false" ht="13.8" hidden="false" customHeight="false" outlineLevel="0" collapsed="false">
      <c r="A21" s="7" t="s">
        <v>64</v>
      </c>
      <c r="B21" s="6" t="n">
        <f aca="false">SUM(Monthly!B21:M21)</f>
        <v>24191954.52</v>
      </c>
      <c r="C21" s="8" t="n">
        <f aca="false">SUM(Monthly!N21:Y21)</f>
        <v>23906207.32</v>
      </c>
      <c r="D21" s="9" t="n">
        <f aca="false">SUM(Monthly!Z21:AK21)</f>
        <v>31509288.04</v>
      </c>
    </row>
    <row r="22" customFormat="false" ht="13.8" hidden="false" customHeight="false" outlineLevel="0" collapsed="false">
      <c r="A22" s="7" t="s">
        <v>65</v>
      </c>
      <c r="B22" s="6" t="n">
        <f aca="false">SUM(Monthly!B22:M22)</f>
        <v>0</v>
      </c>
      <c r="C22" s="8" t="n">
        <f aca="false">SUM(Monthly!N22:Y22)</f>
        <v>0</v>
      </c>
      <c r="D22" s="9" t="n">
        <f aca="false">SUM(Monthly!Z22:AK22)</f>
        <v>0</v>
      </c>
    </row>
    <row r="23" customFormat="false" ht="13.8" hidden="false" customHeight="false" outlineLevel="0" collapsed="false">
      <c r="A23" s="7" t="s">
        <v>66</v>
      </c>
      <c r="B23" s="6" t="n">
        <f aca="false">SUM(Monthly!B23:M23)</f>
        <v>3176519.76</v>
      </c>
      <c r="C23" s="8" t="n">
        <f aca="false">SUM(Monthly!N23:Y23)</f>
        <v>5457220.58</v>
      </c>
      <c r="D23" s="9" t="n">
        <f aca="false">SUM(Monthly!Z23:AK23)</f>
        <v>11539738.87</v>
      </c>
    </row>
    <row r="24" customFormat="false" ht="13.8" hidden="false" customHeight="false" outlineLevel="0" collapsed="false">
      <c r="A24" s="7" t="s">
        <v>67</v>
      </c>
      <c r="B24" s="6" t="n">
        <f aca="false">SUM(Monthly!B24:M24)</f>
        <v>0</v>
      </c>
      <c r="C24" s="8" t="n">
        <f aca="false">SUM(Monthly!N24:Y24)</f>
        <v>550119.64</v>
      </c>
      <c r="D24" s="9" t="n">
        <f aca="false">SUM(Monthly!Z24:AK24)</f>
        <v>849485.9</v>
      </c>
    </row>
    <row r="25" customFormat="false" ht="13.8" hidden="false" customHeight="false" outlineLevel="0" collapsed="false">
      <c r="A25" s="10" t="s">
        <v>68</v>
      </c>
      <c r="B25" s="6" t="n">
        <f aca="false">SUM(Monthly!B25:M25)</f>
        <v>0</v>
      </c>
      <c r="C25" s="8" t="n">
        <f aca="false">SUM(Monthly!N25:Y25)</f>
        <v>0</v>
      </c>
      <c r="D25" s="9" t="n">
        <f aca="false">SUM(Monthly!Z25:AK25)</f>
        <v>0</v>
      </c>
    </row>
    <row r="26" customFormat="false" ht="13.8" hidden="false" customHeight="false" outlineLevel="0" collapsed="false">
      <c r="A26" s="10" t="s">
        <v>69</v>
      </c>
      <c r="B26" s="6" t="n">
        <f aca="false">SUM(Monthly!B26:M26)</f>
        <v>13412911.79</v>
      </c>
      <c r="C26" s="8" t="n">
        <f aca="false">SUM(Monthly!N26:Y26)</f>
        <v>9214338.59</v>
      </c>
      <c r="D26" s="9" t="n">
        <f aca="false">SUM(Monthly!Z26:AK26)</f>
        <v>6639609.9</v>
      </c>
    </row>
    <row r="27" customFormat="false" ht="13.8" hidden="false" customHeight="false" outlineLevel="0" collapsed="false">
      <c r="A27" s="10" t="s">
        <v>70</v>
      </c>
      <c r="B27" s="6" t="n">
        <f aca="false">SUM(Monthly!B27:M27)</f>
        <v>40781386.07</v>
      </c>
      <c r="C27" s="8" t="n">
        <f aca="false">SUM(Monthly!N27:Y27)</f>
        <v>39127886.13</v>
      </c>
      <c r="D27" s="9" t="n">
        <f aca="false">SUM(Monthly!Z27:AK27)</f>
        <v>50538122.71</v>
      </c>
    </row>
    <row r="28" customFormat="false" ht="13.8" hidden="false" customHeight="false" outlineLevel="0" collapsed="false">
      <c r="B28" s="6" t="n">
        <f aca="false">SUM(Monthly!B28:M28)</f>
        <v>0</v>
      </c>
      <c r="C28" s="8" t="n">
        <f aca="false">SUM(Monthly!N28:Y28)</f>
        <v>0</v>
      </c>
      <c r="D28" s="9" t="n">
        <f aca="false">SUM(Monthly!Z28:AK28)</f>
        <v>0</v>
      </c>
    </row>
    <row r="29" customFormat="false" ht="13.8" hidden="false" customHeight="false" outlineLevel="0" collapsed="false">
      <c r="A29" s="11" t="s">
        <v>71</v>
      </c>
      <c r="B29" s="6" t="n">
        <f aca="false">SUM(Monthly!B29:M29)</f>
        <v>107619.458087763</v>
      </c>
      <c r="C29" s="8" t="n">
        <f aca="false">SUM(Monthly!N29:Y29)</f>
        <v>140107.509519658</v>
      </c>
      <c r="D29" s="9" t="n">
        <f aca="false">SUM(Monthly!Z29:AK29)</f>
        <v>84065.8295089525</v>
      </c>
    </row>
    <row r="30" customFormat="false" ht="13.8" hidden="false" customHeight="false" outlineLevel="0" collapsed="false">
      <c r="A30" s="11" t="s">
        <v>72</v>
      </c>
      <c r="B30" s="6" t="n">
        <f aca="false">SUM(Monthly!B30:M30)</f>
        <v>0</v>
      </c>
      <c r="C30" s="8" t="n">
        <f aca="false">SUM(Monthly!N30:Y30)</f>
        <v>0</v>
      </c>
      <c r="D30" s="9" t="n">
        <f aca="false">SUM(Monthly!Z30:AK30)</f>
        <v>0</v>
      </c>
    </row>
    <row r="31" customFormat="false" ht="13.8" hidden="false" customHeight="false" outlineLevel="0" collapsed="false">
      <c r="A31" s="11" t="s">
        <v>73</v>
      </c>
      <c r="B31" s="6" t="n">
        <f aca="false">SUM(Monthly!B31:M31)</f>
        <v>59381.5419122365</v>
      </c>
      <c r="C31" s="8" t="n">
        <f aca="false">SUM(Monthly!N31:Y31)</f>
        <v>134458.463063404</v>
      </c>
      <c r="D31" s="9" t="n">
        <f aca="false">SUM(Monthly!Z31:AK31)</f>
        <v>105421.766509317</v>
      </c>
    </row>
    <row r="32" customFormat="false" ht="13.8" hidden="false" customHeight="false" outlineLevel="0" collapsed="false">
      <c r="A32" s="11" t="s">
        <v>74</v>
      </c>
      <c r="B32" s="6" t="n">
        <f aca="false">SUM(Monthly!B32:M32)</f>
        <v>0</v>
      </c>
      <c r="C32" s="8" t="n">
        <f aca="false">SUM(Monthly!N32:Y32)</f>
        <v>8942.42741693734</v>
      </c>
      <c r="D32" s="9" t="n">
        <f aca="false">SUM(Monthly!Z32:AK32)</f>
        <v>9685.05398173021</v>
      </c>
    </row>
    <row r="33" customFormat="false" ht="13.8" hidden="false" customHeight="false" outlineLevel="0" collapsed="false">
      <c r="A33" s="11" t="s">
        <v>75</v>
      </c>
      <c r="B33" s="6" t="n">
        <f aca="false">SUM(Monthly!B33:M33)</f>
        <v>0</v>
      </c>
      <c r="C33" s="8" t="n">
        <f aca="false">SUM(Monthly!N33:Y33)</f>
        <v>0</v>
      </c>
      <c r="D33" s="9" t="n">
        <f aca="false">SUM(Monthly!Z33:AK33)</f>
        <v>0</v>
      </c>
    </row>
    <row r="34" customFormat="false" ht="13.8" hidden="false" customHeight="false" outlineLevel="0" collapsed="false">
      <c r="A34" s="11" t="s">
        <v>76</v>
      </c>
      <c r="B34" s="6" t="n">
        <f aca="false">SUM(Monthly!B34:M34)</f>
        <v>167001</v>
      </c>
      <c r="C34" s="8" t="n">
        <f aca="false">SUM(Monthly!N34:Y34)</f>
        <v>283508.4</v>
      </c>
      <c r="D34" s="9" t="n">
        <f aca="false">SUM(Monthly!Z34:AK34)</f>
        <v>199172.65</v>
      </c>
    </row>
    <row r="35" customFormat="false" ht="13.8" hidden="false" customHeight="false" outlineLevel="0" collapsed="false">
      <c r="B35" s="6" t="n">
        <f aca="false">SUM(Monthly!B35:M35)</f>
        <v>0</v>
      </c>
      <c r="C35" s="8" t="n">
        <f aca="false">SUM(Monthly!N35:Y35)</f>
        <v>0</v>
      </c>
      <c r="D35" s="9" t="n">
        <f aca="false">SUM(Monthly!Z35:AK35)</f>
        <v>0</v>
      </c>
    </row>
    <row r="36" customFormat="false" ht="13.8" hidden="false" customHeight="false" outlineLevel="0" collapsed="false">
      <c r="A36" s="11" t="s">
        <v>77</v>
      </c>
      <c r="B36" s="6" t="n">
        <f aca="false">SUM(Monthly!B36:M36)</f>
        <v>21732.7328051895</v>
      </c>
      <c r="C36" s="8" t="n">
        <f aca="false">SUM(Monthly!N36:Y36)</f>
        <v>108706.487246896</v>
      </c>
      <c r="D36" s="9" t="n">
        <f aca="false">SUM(Monthly!Z36:AK36)</f>
        <v>104003.028123366</v>
      </c>
    </row>
    <row r="37" customFormat="false" ht="13.8" hidden="false" customHeight="false" outlineLevel="0" collapsed="false">
      <c r="A37" s="11" t="s">
        <v>78</v>
      </c>
      <c r="B37" s="6" t="n">
        <f aca="false">SUM(Monthly!B37:M37)</f>
        <v>0</v>
      </c>
      <c r="C37" s="8" t="n">
        <f aca="false">SUM(Monthly!N37:Y37)</f>
        <v>0</v>
      </c>
      <c r="D37" s="9" t="n">
        <f aca="false">SUM(Monthly!Z37:AK37)</f>
        <v>0</v>
      </c>
    </row>
    <row r="38" customFormat="false" ht="13.8" hidden="false" customHeight="false" outlineLevel="0" collapsed="false">
      <c r="A38" s="11" t="s">
        <v>79</v>
      </c>
      <c r="B38" s="6" t="n">
        <f aca="false">SUM(Monthly!B38:M38)</f>
        <v>2820.21719481049</v>
      </c>
      <c r="C38" s="8" t="n">
        <f aca="false">SUM(Monthly!N38:Y38)</f>
        <v>65162.4371177727</v>
      </c>
      <c r="D38" s="9" t="n">
        <f aca="false">SUM(Monthly!Z38:AK38)</f>
        <v>76149.8102051579</v>
      </c>
    </row>
    <row r="39" customFormat="false" ht="13.8" hidden="false" customHeight="false" outlineLevel="0" collapsed="false">
      <c r="A39" s="11" t="s">
        <v>80</v>
      </c>
      <c r="B39" s="6" t="n">
        <f aca="false">SUM(Monthly!B39:M39)</f>
        <v>0</v>
      </c>
      <c r="C39" s="8" t="n">
        <f aca="false">SUM(Monthly!N39:Y39)</f>
        <v>2709.14563533149</v>
      </c>
      <c r="D39" s="9" t="n">
        <f aca="false">SUM(Monthly!Z39:AK39)</f>
        <v>9960.46167147659</v>
      </c>
    </row>
    <row r="40" customFormat="false" ht="13.8" hidden="false" customHeight="false" outlineLevel="0" collapsed="false">
      <c r="A40" s="11" t="s">
        <v>81</v>
      </c>
      <c r="B40" s="6" t="n">
        <f aca="false">SUM(Monthly!B40:M40)</f>
        <v>0</v>
      </c>
      <c r="C40" s="8" t="n">
        <f aca="false">SUM(Monthly!N40:Y40)</f>
        <v>0</v>
      </c>
      <c r="D40" s="9" t="n">
        <f aca="false">SUM(Monthly!Z40:AK40)</f>
        <v>0</v>
      </c>
    </row>
    <row r="41" customFormat="false" ht="13.8" hidden="false" customHeight="false" outlineLevel="0" collapsed="false">
      <c r="A41" s="11" t="s">
        <v>82</v>
      </c>
      <c r="B41" s="6" t="n">
        <f aca="false">SUM(Monthly!B41:M41)</f>
        <v>24552.95</v>
      </c>
      <c r="C41" s="8" t="n">
        <f aca="false">SUM(Monthly!N41:Y41)</f>
        <v>176578.07</v>
      </c>
      <c r="D41" s="9" t="n">
        <f aca="false">SUM(Monthly!Z41:AK41)</f>
        <v>190113.3</v>
      </c>
    </row>
    <row r="42" customFormat="false" ht="13.8" hidden="false" customHeight="false" outlineLevel="0" collapsed="false">
      <c r="B42" s="6" t="n">
        <f aca="false">SUM(Monthly!B42:M42)</f>
        <v>0</v>
      </c>
      <c r="C42" s="8" t="n">
        <f aca="false">SUM(Monthly!N42:Y42)</f>
        <v>0</v>
      </c>
      <c r="D42" s="9" t="n">
        <f aca="false">SUM(Monthly!Z42:AK42)</f>
        <v>0</v>
      </c>
    </row>
    <row r="43" customFormat="false" ht="13.8" hidden="false" customHeight="false" outlineLevel="0" collapsed="false">
      <c r="A43" s="11" t="s">
        <v>83</v>
      </c>
      <c r="B43" s="6" t="n">
        <f aca="false">SUM(Monthly!B43:M43)</f>
        <v>4547672.55978501</v>
      </c>
      <c r="C43" s="8" t="n">
        <f aca="false">SUM(Monthly!N43:Y43)</f>
        <v>6234824.20360296</v>
      </c>
      <c r="D43" s="9" t="n">
        <f aca="false">SUM(Monthly!Z43:AK43)</f>
        <v>7866997.87882056</v>
      </c>
    </row>
    <row r="44" customFormat="false" ht="13.8" hidden="false" customHeight="false" outlineLevel="0" collapsed="false">
      <c r="A44" s="11" t="s">
        <v>84</v>
      </c>
      <c r="B44" s="6" t="n">
        <f aca="false">SUM(Monthly!B44:M44)</f>
        <v>0</v>
      </c>
      <c r="C44" s="8" t="n">
        <f aca="false">SUM(Monthly!N44:Y44)</f>
        <v>0</v>
      </c>
      <c r="D44" s="9" t="n">
        <f aca="false">SUM(Monthly!Z44:AK44)</f>
        <v>0</v>
      </c>
    </row>
    <row r="45" customFormat="false" ht="13.8" hidden="false" customHeight="false" outlineLevel="0" collapsed="false">
      <c r="A45" s="11" t="s">
        <v>85</v>
      </c>
      <c r="B45" s="6" t="n">
        <f aca="false">SUM(Monthly!B45:M45)</f>
        <v>812443.160214994</v>
      </c>
      <c r="C45" s="8" t="n">
        <f aca="false">SUM(Monthly!N45:Y45)</f>
        <v>2177865.9851239</v>
      </c>
      <c r="D45" s="9" t="n">
        <f aca="false">SUM(Monthly!Z45:AK45)</f>
        <v>5112676.20850405</v>
      </c>
    </row>
    <row r="46" customFormat="false" ht="13.8" hidden="false" customHeight="false" outlineLevel="0" collapsed="false">
      <c r="A46" s="11" t="s">
        <v>86</v>
      </c>
      <c r="B46" s="6" t="n">
        <f aca="false">SUM(Monthly!B46:M46)</f>
        <v>0</v>
      </c>
      <c r="C46" s="8" t="n">
        <f aca="false">SUM(Monthly!N46:Y46)</f>
        <v>60688.0512731409</v>
      </c>
      <c r="D46" s="9" t="n">
        <f aca="false">SUM(Monthly!Z46:AK46)</f>
        <v>111994.032675395</v>
      </c>
    </row>
    <row r="47" customFormat="false" ht="13.8" hidden="false" customHeight="false" outlineLevel="0" collapsed="false">
      <c r="A47" s="11" t="s">
        <v>87</v>
      </c>
      <c r="B47" s="6" t="n">
        <f aca="false">SUM(Monthly!B47:M47)</f>
        <v>0</v>
      </c>
      <c r="C47" s="8" t="n">
        <f aca="false">SUM(Monthly!N47:Y47)</f>
        <v>0</v>
      </c>
      <c r="D47" s="9" t="n">
        <f aca="false">SUM(Monthly!Z47:AK47)</f>
        <v>0</v>
      </c>
    </row>
    <row r="48" customFormat="false" ht="13.8" hidden="false" customHeight="false" outlineLevel="0" collapsed="false">
      <c r="A48" s="11" t="s">
        <v>88</v>
      </c>
      <c r="B48" s="6" t="n">
        <f aca="false">SUM(Monthly!B48:M48)</f>
        <v>5360115.72</v>
      </c>
      <c r="C48" s="8" t="n">
        <f aca="false">SUM(Monthly!N48:Y48)</f>
        <v>8473378.24</v>
      </c>
      <c r="D48" s="9" t="n">
        <f aca="false">SUM(Monthly!Z48:AK48)</f>
        <v>13091668.12</v>
      </c>
    </row>
    <row r="49" customFormat="false" ht="13.8" hidden="false" customHeight="false" outlineLevel="0" collapsed="false">
      <c r="B49" s="6" t="n">
        <f aca="false">SUM(Monthly!B49:M49)</f>
        <v>0</v>
      </c>
      <c r="C49" s="8" t="n">
        <f aca="false">SUM(Monthly!N49:Y49)</f>
        <v>0</v>
      </c>
      <c r="D49" s="9" t="n">
        <f aca="false">SUM(Monthly!Z49:AK49)</f>
        <v>0</v>
      </c>
    </row>
    <row r="50" customFormat="false" ht="13.8" hidden="false" customHeight="false" outlineLevel="0" collapsed="false">
      <c r="A50" s="11" t="s">
        <v>89</v>
      </c>
      <c r="B50" s="6" t="n">
        <f aca="false">SUM(Monthly!B50:M50)</f>
        <v>151926.353421168</v>
      </c>
      <c r="C50" s="8" t="n">
        <f aca="false">SUM(Monthly!N50:Y50)</f>
        <v>188256.245674054</v>
      </c>
      <c r="D50" s="9" t="n">
        <f aca="false">SUM(Monthly!Z50:AK50)</f>
        <v>169335.381039514</v>
      </c>
    </row>
    <row r="51" customFormat="false" ht="13.8" hidden="false" customHeight="false" outlineLevel="0" collapsed="false">
      <c r="A51" s="11" t="s">
        <v>90</v>
      </c>
      <c r="B51" s="6" t="n">
        <f aca="false">SUM(Monthly!B51:M51)</f>
        <v>0</v>
      </c>
      <c r="C51" s="8" t="n">
        <f aca="false">SUM(Monthly!N51:Y51)</f>
        <v>0</v>
      </c>
      <c r="D51" s="9" t="n">
        <f aca="false">SUM(Monthly!Z51:AK51)</f>
        <v>0</v>
      </c>
    </row>
    <row r="52" customFormat="false" ht="13.8" hidden="false" customHeight="false" outlineLevel="0" collapsed="false">
      <c r="A52" s="11" t="s">
        <v>91</v>
      </c>
      <c r="B52" s="6" t="n">
        <f aca="false">SUM(Monthly!B52:M52)</f>
        <v>30304.5465788318</v>
      </c>
      <c r="C52" s="8" t="n">
        <f aca="false">SUM(Monthly!N52:Y52)</f>
        <v>68719.5502965694</v>
      </c>
      <c r="D52" s="9" t="n">
        <f aca="false">SUM(Monthly!Z52:AK52)</f>
        <v>110685.838444917</v>
      </c>
    </row>
    <row r="53" customFormat="false" ht="13.8" hidden="false" customHeight="false" outlineLevel="0" collapsed="false">
      <c r="A53" s="11" t="s">
        <v>92</v>
      </c>
      <c r="B53" s="6" t="n">
        <f aca="false">SUM(Monthly!B53:M53)</f>
        <v>0</v>
      </c>
      <c r="C53" s="8" t="n">
        <f aca="false">SUM(Monthly!N53:Y53)</f>
        <v>2309.3740293761</v>
      </c>
      <c r="D53" s="9" t="n">
        <f aca="false">SUM(Monthly!Z53:AK53)</f>
        <v>2609.90051556996</v>
      </c>
    </row>
    <row r="54" customFormat="false" ht="13.8" hidden="false" customHeight="false" outlineLevel="0" collapsed="false">
      <c r="A54" s="11" t="s">
        <v>93</v>
      </c>
      <c r="B54" s="6" t="n">
        <f aca="false">SUM(Monthly!B54:M54)</f>
        <v>0</v>
      </c>
      <c r="C54" s="8" t="n">
        <f aca="false">SUM(Monthly!N54:Y54)</f>
        <v>0</v>
      </c>
      <c r="D54" s="9" t="n">
        <f aca="false">SUM(Monthly!Z54:AK54)</f>
        <v>0</v>
      </c>
    </row>
    <row r="55" customFormat="false" ht="13.8" hidden="false" customHeight="false" outlineLevel="0" collapsed="false">
      <c r="A55" s="11" t="s">
        <v>94</v>
      </c>
      <c r="B55" s="6" t="n">
        <f aca="false">SUM(Monthly!B55:M55)</f>
        <v>182230.9</v>
      </c>
      <c r="C55" s="8" t="n">
        <f aca="false">SUM(Monthly!N55:Y55)</f>
        <v>259285.17</v>
      </c>
      <c r="D55" s="9" t="n">
        <f aca="false">SUM(Monthly!Z55:AK55)</f>
        <v>282631.12</v>
      </c>
    </row>
    <row r="56" customFormat="false" ht="13.8" hidden="false" customHeight="false" outlineLevel="0" collapsed="false">
      <c r="B56" s="6" t="n">
        <f aca="false">SUM(Monthly!B56:M56)</f>
        <v>0</v>
      </c>
      <c r="C56" s="8" t="n">
        <f aca="false">SUM(Monthly!N56:Y56)</f>
        <v>0</v>
      </c>
      <c r="D56" s="9" t="n">
        <f aca="false">SUM(Monthly!Z56:AK56)</f>
        <v>0</v>
      </c>
    </row>
    <row r="57" customFormat="false" ht="13.8" hidden="false" customHeight="false" outlineLevel="0" collapsed="false">
      <c r="A57" s="11" t="s">
        <v>95</v>
      </c>
      <c r="B57" s="6" t="n">
        <f aca="false">SUM(Monthly!B57:M57)</f>
        <v>685241.52232201</v>
      </c>
      <c r="C57" s="8" t="n">
        <f aca="false">SUM(Monthly!N57:Y57)</f>
        <v>985363.549430931</v>
      </c>
      <c r="D57" s="9" t="n">
        <f aca="false">SUM(Monthly!Z57:AK57)</f>
        <v>1469115.46947971</v>
      </c>
    </row>
    <row r="58" customFormat="false" ht="13.8" hidden="false" customHeight="false" outlineLevel="0" collapsed="false">
      <c r="A58" s="11" t="s">
        <v>96</v>
      </c>
      <c r="B58" s="6" t="n">
        <f aca="false">SUM(Monthly!B58:M58)</f>
        <v>0</v>
      </c>
      <c r="C58" s="8" t="n">
        <f aca="false">SUM(Monthly!N58:Y58)</f>
        <v>0</v>
      </c>
      <c r="D58" s="9" t="n">
        <f aca="false">SUM(Monthly!Z58:AK58)</f>
        <v>0</v>
      </c>
    </row>
    <row r="59" customFormat="false" ht="13.8" hidden="false" customHeight="false" outlineLevel="0" collapsed="false">
      <c r="A59" s="11" t="s">
        <v>97</v>
      </c>
      <c r="B59" s="6" t="n">
        <f aca="false">SUM(Monthly!B59:M59)</f>
        <v>124524.15767799</v>
      </c>
      <c r="C59" s="8" t="n">
        <f aca="false">SUM(Monthly!N59:Y59)</f>
        <v>281750.9140875</v>
      </c>
      <c r="D59" s="9" t="n">
        <f aca="false">SUM(Monthly!Z59:AK59)</f>
        <v>562761.090414846</v>
      </c>
    </row>
    <row r="60" customFormat="false" ht="13.8" hidden="false" customHeight="false" outlineLevel="0" collapsed="false">
      <c r="A60" s="11" t="s">
        <v>98</v>
      </c>
      <c r="B60" s="6" t="n">
        <f aca="false">SUM(Monthly!B60:M60)</f>
        <v>0</v>
      </c>
      <c r="C60" s="8" t="n">
        <f aca="false">SUM(Monthly!N60:Y60)</f>
        <v>6256.47648156875</v>
      </c>
      <c r="D60" s="9" t="n">
        <f aca="false">SUM(Monthly!Z60:AK60)</f>
        <v>26073.5501054441</v>
      </c>
    </row>
    <row r="61" customFormat="false" ht="13.8" hidden="false" customHeight="false" outlineLevel="0" collapsed="false">
      <c r="A61" s="11" t="s">
        <v>99</v>
      </c>
      <c r="B61" s="6" t="n">
        <f aca="false">SUM(Monthly!B61:M61)</f>
        <v>0</v>
      </c>
      <c r="C61" s="8" t="n">
        <f aca="false">SUM(Monthly!N61:Y61)</f>
        <v>0</v>
      </c>
      <c r="D61" s="9" t="n">
        <f aca="false">SUM(Monthly!Z61:AK61)</f>
        <v>0</v>
      </c>
    </row>
    <row r="62" customFormat="false" ht="13.8" hidden="false" customHeight="false" outlineLevel="0" collapsed="false">
      <c r="A62" s="11" t="s">
        <v>100</v>
      </c>
      <c r="B62" s="6" t="n">
        <f aca="false">SUM(Monthly!B62:M62)</f>
        <v>809765.68</v>
      </c>
      <c r="C62" s="8" t="n">
        <f aca="false">SUM(Monthly!N62:Y62)</f>
        <v>1273370.94</v>
      </c>
      <c r="D62" s="9" t="n">
        <f aca="false">SUM(Monthly!Z62:AK62)</f>
        <v>2057950.11</v>
      </c>
    </row>
    <row r="63" customFormat="false" ht="13.8" hidden="false" customHeight="false" outlineLevel="0" collapsed="false">
      <c r="B63" s="6" t="n">
        <f aca="false">SUM(Monthly!B63:M63)</f>
        <v>0</v>
      </c>
      <c r="C63" s="8" t="n">
        <f aca="false">SUM(Monthly!N63:Y63)</f>
        <v>0</v>
      </c>
      <c r="D63" s="9" t="n">
        <f aca="false">SUM(Monthly!Z63:AK63)</f>
        <v>0</v>
      </c>
    </row>
    <row r="64" customFormat="false" ht="13.8" hidden="false" customHeight="false" outlineLevel="0" collapsed="false">
      <c r="A64" s="11" t="s">
        <v>101</v>
      </c>
      <c r="B64" s="6" t="n">
        <f aca="false">SUM(Monthly!B64:M64)</f>
        <v>1615779.537086</v>
      </c>
      <c r="C64" s="8" t="n">
        <f aca="false">SUM(Monthly!N64:Y64)</f>
        <v>1733736.50595278</v>
      </c>
      <c r="D64" s="9" t="n">
        <f aca="false">SUM(Monthly!Z64:AK64)</f>
        <v>1978391.54932492</v>
      </c>
    </row>
    <row r="65" customFormat="false" ht="13.8" hidden="false" customHeight="false" outlineLevel="0" collapsed="false">
      <c r="A65" s="11" t="s">
        <v>102</v>
      </c>
      <c r="B65" s="6" t="n">
        <f aca="false">SUM(Monthly!B65:M65)</f>
        <v>0</v>
      </c>
      <c r="C65" s="8" t="n">
        <f aca="false">SUM(Monthly!N65:Y65)</f>
        <v>0</v>
      </c>
      <c r="D65" s="9" t="n">
        <f aca="false">SUM(Monthly!Z65:AK65)</f>
        <v>0</v>
      </c>
    </row>
    <row r="66" customFormat="false" ht="13.8" hidden="false" customHeight="false" outlineLevel="0" collapsed="false">
      <c r="A66" s="11" t="s">
        <v>103</v>
      </c>
      <c r="B66" s="6" t="n">
        <f aca="false">SUM(Monthly!B66:M66)</f>
        <v>260608.862913996</v>
      </c>
      <c r="C66" s="8" t="n">
        <f aca="false">SUM(Monthly!N66:Y66)</f>
        <v>605936.253711475</v>
      </c>
      <c r="D66" s="9" t="n">
        <f aca="false">SUM(Monthly!Z66:AK66)</f>
        <v>1294540.22289982</v>
      </c>
    </row>
    <row r="67" customFormat="false" ht="13.8" hidden="false" customHeight="false" outlineLevel="0" collapsed="false">
      <c r="A67" s="11" t="s">
        <v>104</v>
      </c>
      <c r="B67" s="6" t="n">
        <f aca="false">SUM(Monthly!B67:M67)</f>
        <v>0</v>
      </c>
      <c r="C67" s="8" t="n">
        <f aca="false">SUM(Monthly!N67:Y67)</f>
        <v>19664.4703357453</v>
      </c>
      <c r="D67" s="9" t="n">
        <f aca="false">SUM(Monthly!Z67:AK67)</f>
        <v>31632.0977752623</v>
      </c>
    </row>
    <row r="68" customFormat="false" ht="13.8" hidden="false" customHeight="false" outlineLevel="0" collapsed="false">
      <c r="A68" s="11" t="s">
        <v>105</v>
      </c>
      <c r="B68" s="6" t="n">
        <f aca="false">SUM(Monthly!B68:M68)</f>
        <v>0</v>
      </c>
      <c r="C68" s="8" t="n">
        <f aca="false">SUM(Monthly!N68:Y68)</f>
        <v>0</v>
      </c>
      <c r="D68" s="9" t="n">
        <f aca="false">SUM(Monthly!Z68:AK68)</f>
        <v>0</v>
      </c>
    </row>
    <row r="69" customFormat="false" ht="13.8" hidden="false" customHeight="false" outlineLevel="0" collapsed="false">
      <c r="A69" s="11" t="s">
        <v>106</v>
      </c>
      <c r="B69" s="6" t="n">
        <f aca="false">SUM(Monthly!B69:M69)</f>
        <v>1876388.4</v>
      </c>
      <c r="C69" s="8" t="n">
        <f aca="false">SUM(Monthly!N69:Y69)</f>
        <v>2359337.23</v>
      </c>
      <c r="D69" s="9" t="n">
        <f aca="false">SUM(Monthly!Z69:AK69)</f>
        <v>3304563.87</v>
      </c>
    </row>
    <row r="70" customFormat="false" ht="13.8" hidden="false" customHeight="false" outlineLevel="0" collapsed="false">
      <c r="B70" s="6" t="n">
        <f aca="false">SUM(Monthly!B70:M70)</f>
        <v>0</v>
      </c>
      <c r="C70" s="8" t="n">
        <f aca="false">SUM(Monthly!N70:Y70)</f>
        <v>0</v>
      </c>
      <c r="D70" s="9" t="n">
        <f aca="false">SUM(Monthly!Z70:AK70)</f>
        <v>0</v>
      </c>
    </row>
    <row r="71" customFormat="false" ht="13.8" hidden="false" customHeight="false" outlineLevel="0" collapsed="false">
      <c r="A71" s="11" t="s">
        <v>107</v>
      </c>
      <c r="B71" s="6" t="n">
        <f aca="false">SUM(Monthly!B71:M71)</f>
        <v>26445.5599410999</v>
      </c>
      <c r="C71" s="8" t="n">
        <f aca="false">SUM(Monthly!N71:Y71)</f>
        <v>41393.942695805</v>
      </c>
      <c r="D71" s="9" t="n">
        <f aca="false">SUM(Monthly!Z71:AK71)</f>
        <v>110050.104928183</v>
      </c>
    </row>
    <row r="72" customFormat="false" ht="13.8" hidden="false" customHeight="false" outlineLevel="0" collapsed="false">
      <c r="A72" s="11" t="s">
        <v>108</v>
      </c>
      <c r="B72" s="6" t="n">
        <f aca="false">SUM(Monthly!B72:M72)</f>
        <v>0</v>
      </c>
      <c r="C72" s="8" t="n">
        <f aca="false">SUM(Monthly!N72:Y72)</f>
        <v>0</v>
      </c>
      <c r="D72" s="9" t="n">
        <f aca="false">SUM(Monthly!Z72:AK72)</f>
        <v>0</v>
      </c>
    </row>
    <row r="73" customFormat="false" ht="13.8" hidden="false" customHeight="false" outlineLevel="0" collapsed="false">
      <c r="A73" s="11" t="s">
        <v>109</v>
      </c>
      <c r="B73" s="6" t="n">
        <f aca="false">SUM(Monthly!B73:M73)</f>
        <v>18042.9400589001</v>
      </c>
      <c r="C73" s="8" t="n">
        <f aca="false">SUM(Monthly!N73:Y73)</f>
        <v>39204.9750862499</v>
      </c>
      <c r="D73" s="9" t="n">
        <f aca="false">SUM(Monthly!Z73:AK73)</f>
        <v>132388.838982433</v>
      </c>
    </row>
    <row r="74" customFormat="false" ht="13.8" hidden="false" customHeight="false" outlineLevel="0" collapsed="false">
      <c r="A74" s="11" t="s">
        <v>110</v>
      </c>
      <c r="B74" s="6" t="n">
        <f aca="false">SUM(Monthly!B74:M74)</f>
        <v>0</v>
      </c>
      <c r="C74" s="8" t="n">
        <f aca="false">SUM(Monthly!N74:Y74)</f>
        <v>1238.38221794514</v>
      </c>
      <c r="D74" s="9" t="n">
        <f aca="false">SUM(Monthly!Z74:AK74)</f>
        <v>12241.0560893843</v>
      </c>
    </row>
    <row r="75" customFormat="false" ht="13.8" hidden="false" customHeight="false" outlineLevel="0" collapsed="false">
      <c r="A75" s="11" t="s">
        <v>111</v>
      </c>
      <c r="B75" s="6" t="n">
        <f aca="false">SUM(Monthly!B75:M75)</f>
        <v>0</v>
      </c>
      <c r="C75" s="8" t="n">
        <f aca="false">SUM(Monthly!N75:Y75)</f>
        <v>0</v>
      </c>
      <c r="D75" s="9" t="n">
        <f aca="false">SUM(Monthly!Z75:AK75)</f>
        <v>0</v>
      </c>
    </row>
    <row r="76" customFormat="false" ht="13.8" hidden="false" customHeight="false" outlineLevel="0" collapsed="false">
      <c r="A76" s="11" t="s">
        <v>112</v>
      </c>
      <c r="B76" s="6" t="n">
        <f aca="false">SUM(Monthly!B76:M76)</f>
        <v>44488.5</v>
      </c>
      <c r="C76" s="8" t="n">
        <f aca="false">SUM(Monthly!N76:Y76)</f>
        <v>81837.3</v>
      </c>
      <c r="D76" s="9" t="n">
        <f aca="false">SUM(Monthly!Z76:AK76)</f>
        <v>254680</v>
      </c>
    </row>
    <row r="77" customFormat="false" ht="13.8" hidden="false" customHeight="false" outlineLevel="0" collapsed="false">
      <c r="B77" s="6" t="n">
        <f aca="false">SUM(Monthly!B77:M77)</f>
        <v>0</v>
      </c>
      <c r="C77" s="8" t="n">
        <f aca="false">SUM(Monthly!N77:Y77)</f>
        <v>0</v>
      </c>
      <c r="D77" s="9" t="n">
        <f aca="false">SUM(Monthly!Z77:AK77)</f>
        <v>0</v>
      </c>
    </row>
    <row r="78" customFormat="false" ht="13.8" hidden="false" customHeight="false" outlineLevel="0" collapsed="false">
      <c r="A78" s="11" t="s">
        <v>113</v>
      </c>
      <c r="B78" s="6" t="n">
        <f aca="false">SUM(Monthly!B78:M78)</f>
        <v>545688.495056884</v>
      </c>
      <c r="C78" s="8" t="n">
        <f aca="false">SUM(Monthly!N78:Y78)</f>
        <v>652989.432935181</v>
      </c>
      <c r="D78" s="9" t="n">
        <f aca="false">SUM(Monthly!Z78:AK78)</f>
        <v>902549.181550574</v>
      </c>
    </row>
    <row r="79" customFormat="false" ht="13.8" hidden="false" customHeight="false" outlineLevel="0" collapsed="false">
      <c r="A79" s="11" t="s">
        <v>114</v>
      </c>
      <c r="B79" s="6" t="n">
        <f aca="false">SUM(Monthly!B79:M79)</f>
        <v>0</v>
      </c>
      <c r="C79" s="8" t="n">
        <f aca="false">SUM(Monthly!N79:Y79)</f>
        <v>0</v>
      </c>
      <c r="D79" s="9" t="n">
        <f aca="false">SUM(Monthly!Z79:AK79)</f>
        <v>0</v>
      </c>
    </row>
    <row r="80" customFormat="false" ht="13.8" hidden="false" customHeight="false" outlineLevel="0" collapsed="false">
      <c r="A80" s="11" t="s">
        <v>115</v>
      </c>
      <c r="B80" s="6" t="n">
        <f aca="false">SUM(Monthly!B80:M80)</f>
        <v>107197.884943116</v>
      </c>
      <c r="C80" s="8" t="n">
        <f aca="false">SUM(Monthly!N80:Y80)</f>
        <v>406242.072662108</v>
      </c>
      <c r="D80" s="9" t="n">
        <f aca="false">SUM(Monthly!Z80:AK80)</f>
        <v>940776.847787588</v>
      </c>
    </row>
    <row r="81" customFormat="false" ht="13.8" hidden="false" customHeight="false" outlineLevel="0" collapsed="false">
      <c r="A81" s="11" t="s">
        <v>116</v>
      </c>
      <c r="B81" s="6" t="n">
        <f aca="false">SUM(Monthly!B81:M81)</f>
        <v>0</v>
      </c>
      <c r="C81" s="8" t="n">
        <f aca="false">SUM(Monthly!N81:Y81)</f>
        <v>14617.9844027106</v>
      </c>
      <c r="D81" s="9" t="n">
        <f aca="false">SUM(Monthly!Z81:AK81)</f>
        <v>90159.6406618374</v>
      </c>
    </row>
    <row r="82" customFormat="false" ht="13.8" hidden="false" customHeight="false" outlineLevel="0" collapsed="false">
      <c r="A82" s="11" t="s">
        <v>117</v>
      </c>
      <c r="B82" s="6" t="n">
        <f aca="false">SUM(Monthly!B82:M82)</f>
        <v>0</v>
      </c>
      <c r="C82" s="8" t="n">
        <f aca="false">SUM(Monthly!N82:Y82)</f>
        <v>0</v>
      </c>
      <c r="D82" s="9" t="n">
        <f aca="false">SUM(Monthly!Z82:AK82)</f>
        <v>0</v>
      </c>
    </row>
    <row r="83" customFormat="false" ht="13.8" hidden="false" customHeight="false" outlineLevel="0" collapsed="false">
      <c r="A83" s="11" t="s">
        <v>118</v>
      </c>
      <c r="B83" s="6" t="n">
        <f aca="false">SUM(Monthly!B83:M83)</f>
        <v>652886.38</v>
      </c>
      <c r="C83" s="8" t="n">
        <f aca="false">SUM(Monthly!N83:Y83)</f>
        <v>1073849.49</v>
      </c>
      <c r="D83" s="9" t="n">
        <f aca="false">SUM(Monthly!Z83:AK83)</f>
        <v>1933485.67</v>
      </c>
    </row>
    <row r="84" customFormat="false" ht="13.8" hidden="false" customHeight="false" outlineLevel="0" collapsed="false">
      <c r="B84" s="6" t="n">
        <f aca="false">SUM(Monthly!B84:M84)</f>
        <v>0</v>
      </c>
      <c r="C84" s="8" t="n">
        <f aca="false">SUM(Monthly!N84:Y84)</f>
        <v>0</v>
      </c>
      <c r="D84" s="9" t="n">
        <f aca="false">SUM(Monthly!Z84:AK84)</f>
        <v>0</v>
      </c>
    </row>
    <row r="85" customFormat="false" ht="13.8" hidden="false" customHeight="false" outlineLevel="0" collapsed="false">
      <c r="A85" s="11" t="s">
        <v>119</v>
      </c>
      <c r="B85" s="6" t="n">
        <f aca="false">SUM(Monthly!B85:M85)</f>
        <v>10414221.45</v>
      </c>
      <c r="C85" s="8" t="n">
        <f aca="false">SUM(Monthly!N85:Y85)</f>
        <v>6436833.86</v>
      </c>
      <c r="D85" s="9" t="n">
        <f aca="false">SUM(Monthly!Z85:AK85)</f>
        <v>5692656.92</v>
      </c>
    </row>
    <row r="86" customFormat="false" ht="13.8" hidden="false" customHeight="false" outlineLevel="0" collapsed="false">
      <c r="B86" s="6" t="n">
        <f aca="false">SUM(Monthly!B86:M86)</f>
        <v>0</v>
      </c>
      <c r="C86" s="8" t="n">
        <f aca="false">SUM(Monthly!N86:Y86)</f>
        <v>0</v>
      </c>
      <c r="D86" s="9" t="n">
        <f aca="false">SUM(Monthly!Z86:AK86)</f>
        <v>0</v>
      </c>
    </row>
    <row r="87" customFormat="false" ht="13.8" hidden="false" customHeight="false" outlineLevel="0" collapsed="false">
      <c r="A87" s="11" t="s">
        <v>120</v>
      </c>
      <c r="B87" s="6" t="n">
        <f aca="false">SUM(Monthly!B87:M87)</f>
        <v>7702106.21850513</v>
      </c>
      <c r="C87" s="8" t="n">
        <f aca="false">SUM(Monthly!N87:Y87)</f>
        <v>10085377.8770583</v>
      </c>
      <c r="D87" s="9" t="n">
        <f aca="false">SUM(Monthly!Z87:AK87)</f>
        <v>12684508.4227758</v>
      </c>
    </row>
    <row r="88" customFormat="false" ht="13.8" hidden="false" customHeight="false" outlineLevel="0" collapsed="false">
      <c r="A88" s="11" t="s">
        <v>121</v>
      </c>
      <c r="B88" s="6" t="n">
        <f aca="false">SUM(Monthly!B88:M88)</f>
        <v>0</v>
      </c>
      <c r="C88" s="8" t="n">
        <f aca="false">SUM(Monthly!N88:Y88)</f>
        <v>0</v>
      </c>
      <c r="D88" s="9" t="n">
        <f aca="false">SUM(Monthly!Z88:AK88)</f>
        <v>0</v>
      </c>
    </row>
    <row r="89" customFormat="false" ht="13.8" hidden="false" customHeight="false" outlineLevel="0" collapsed="false">
      <c r="A89" s="11" t="s">
        <v>122</v>
      </c>
      <c r="B89" s="6" t="n">
        <f aca="false">SUM(Monthly!B89:M89)</f>
        <v>1415323.31149487</v>
      </c>
      <c r="C89" s="8" t="n">
        <f aca="false">SUM(Monthly!N89:Y89)</f>
        <v>3779340.65114898</v>
      </c>
      <c r="D89" s="9" t="n">
        <f aca="false">SUM(Monthly!Z89:AK89)</f>
        <v>8335400.62374812</v>
      </c>
    </row>
    <row r="90" customFormat="false" ht="13.8" hidden="false" customHeight="false" outlineLevel="0" collapsed="false">
      <c r="A90" s="11" t="s">
        <v>123</v>
      </c>
      <c r="B90" s="6" t="n">
        <f aca="false">SUM(Monthly!B90:M90)</f>
        <v>0</v>
      </c>
      <c r="C90" s="8" t="n">
        <f aca="false">SUM(Monthly!N90:Y90)</f>
        <v>116426.311792756</v>
      </c>
      <c r="D90" s="9" t="n">
        <f aca="false">SUM(Monthly!Z90:AK90)</f>
        <v>294355.7934761</v>
      </c>
    </row>
    <row r="91" customFormat="false" ht="13.8" hidden="false" customHeight="false" outlineLevel="0" collapsed="false">
      <c r="A91" s="11" t="s">
        <v>124</v>
      </c>
      <c r="B91" s="6" t="n">
        <f aca="false">SUM(Monthly!B91:M91)</f>
        <v>0</v>
      </c>
      <c r="C91" s="8" t="n">
        <f aca="false">SUM(Monthly!N91:Y91)</f>
        <v>0</v>
      </c>
      <c r="D91" s="9" t="n">
        <f aca="false">SUM(Monthly!Z91:AK91)</f>
        <v>0</v>
      </c>
    </row>
    <row r="92" customFormat="false" ht="13.8" hidden="false" customHeight="false" outlineLevel="0" collapsed="false">
      <c r="A92" s="11" t="s">
        <v>125</v>
      </c>
      <c r="B92" s="6" t="n">
        <f aca="false">SUM(Monthly!B92:M92)</f>
        <v>19531650.98</v>
      </c>
      <c r="C92" s="8" t="n">
        <f aca="false">SUM(Monthly!N92:Y92)</f>
        <v>20417978.7</v>
      </c>
      <c r="D92" s="9" t="n">
        <f aca="false">SUM(Monthly!Z92:AK92)</f>
        <v>27006921.76</v>
      </c>
    </row>
    <row r="93" customFormat="false" ht="13.8" hidden="false" customHeight="false" outlineLevel="0" collapsed="false">
      <c r="B93" s="6" t="n">
        <f aca="false">SUM(Monthly!B93:M93)</f>
        <v>0</v>
      </c>
      <c r="C93" s="8" t="n">
        <f aca="false">SUM(Monthly!N93:Y93)</f>
        <v>0</v>
      </c>
      <c r="D93" s="9" t="n">
        <f aca="false">SUM(Monthly!Z93:AK93)</f>
        <v>0</v>
      </c>
    </row>
    <row r="94" customFormat="false" ht="13.8" hidden="false" customHeight="false" outlineLevel="0" collapsed="false">
      <c r="B94" s="6" t="n">
        <f aca="false">SUM(Monthly!B94:M94)</f>
        <v>0</v>
      </c>
      <c r="C94" s="8" t="n">
        <f aca="false">SUM(Monthly!N94:Y94)</f>
        <v>0</v>
      </c>
      <c r="D94" s="9" t="n">
        <f aca="false">SUM(Monthly!Z94:AK94)</f>
        <v>0</v>
      </c>
    </row>
    <row r="95" customFormat="false" ht="13.8" hidden="false" customHeight="false" outlineLevel="0" collapsed="false">
      <c r="A95" s="11" t="s">
        <v>126</v>
      </c>
      <c r="B95" s="6" t="n">
        <f aca="false">SUM(Monthly!B95:M95)</f>
        <v>16489848.3014949</v>
      </c>
      <c r="C95" s="8" t="n">
        <f aca="false">SUM(Monthly!N95:Y95)</f>
        <v>13820829.4429417</v>
      </c>
      <c r="D95" s="9" t="n">
        <f aca="false">SUM(Monthly!Z95:AK95)</f>
        <v>18824779.6172242</v>
      </c>
    </row>
    <row r="96" customFormat="false" ht="13.8" hidden="false" customHeight="false" outlineLevel="0" collapsed="false">
      <c r="A96" s="11" t="s">
        <v>127</v>
      </c>
      <c r="B96" s="6" t="n">
        <f aca="false">SUM(Monthly!B96:M96)</f>
        <v>0</v>
      </c>
      <c r="C96" s="8" t="n">
        <f aca="false">SUM(Monthly!N96:Y96)</f>
        <v>0</v>
      </c>
      <c r="D96" s="9" t="n">
        <f aca="false">SUM(Monthly!Z96:AK96)</f>
        <v>0</v>
      </c>
    </row>
    <row r="97" customFormat="false" ht="13.8" hidden="false" customHeight="false" outlineLevel="0" collapsed="false">
      <c r="A97" s="11" t="s">
        <v>128</v>
      </c>
      <c r="B97" s="6" t="n">
        <f aca="false">SUM(Monthly!B97:M97)</f>
        <v>1761196.44850513</v>
      </c>
      <c r="C97" s="8" t="n">
        <f aca="false">SUM(Monthly!N97:Y97)</f>
        <v>1677879.92885102</v>
      </c>
      <c r="D97" s="9" t="n">
        <f aca="false">SUM(Monthly!Z97:AK97)</f>
        <v>3204338.24625188</v>
      </c>
    </row>
    <row r="98" customFormat="false" ht="13.8" hidden="false" customHeight="false" outlineLevel="0" collapsed="false">
      <c r="A98" s="11" t="s">
        <v>129</v>
      </c>
      <c r="B98" s="6" t="n">
        <f aca="false">SUM(Monthly!B98:M98)</f>
        <v>0</v>
      </c>
      <c r="C98" s="8" t="n">
        <f aca="false">SUM(Monthly!N98:Y98)</f>
        <v>433693.328207244</v>
      </c>
      <c r="D98" s="9" t="n">
        <f aca="false">SUM(Monthly!Z98:AK98)</f>
        <v>555130.1065239</v>
      </c>
    </row>
    <row r="99" customFormat="false" ht="13.8" hidden="false" customHeight="false" outlineLevel="0" collapsed="false">
      <c r="A99" s="11" t="s">
        <v>130</v>
      </c>
      <c r="B99" s="6" t="n">
        <f aca="false">SUM(Monthly!B99:M99)</f>
        <v>0</v>
      </c>
      <c r="C99" s="8" t="n">
        <f aca="false">SUM(Monthly!N99:Y99)</f>
        <v>0</v>
      </c>
      <c r="D99" s="9" t="n">
        <f aca="false">SUM(Monthly!Z99:AK99)</f>
        <v>0</v>
      </c>
    </row>
    <row r="100" customFormat="false" ht="13.8" hidden="false" customHeight="false" outlineLevel="0" collapsed="false">
      <c r="A100" s="11" t="s">
        <v>131</v>
      </c>
      <c r="B100" s="6" t="n">
        <f aca="false">SUM(Monthly!B100:M100)</f>
        <v>2998690.34</v>
      </c>
      <c r="C100" s="8" t="n">
        <f aca="false">SUM(Monthly!N100:Y100)</f>
        <v>2777504.73</v>
      </c>
      <c r="D100" s="9" t="n">
        <f aca="false">SUM(Monthly!Z100:AK100)</f>
        <v>946952.98</v>
      </c>
    </row>
    <row r="101" customFormat="false" ht="13.8" hidden="false" customHeight="false" outlineLevel="0" collapsed="false">
      <c r="A101" s="11" t="s">
        <v>132</v>
      </c>
      <c r="B101" s="6" t="n">
        <f aca="false">SUM(Monthly!B101:M101)</f>
        <v>21249735.09</v>
      </c>
      <c r="C101" s="8" t="n">
        <f aca="false">SUM(Monthly!N101:Y101)</f>
        <v>18709907.43</v>
      </c>
      <c r="D101" s="9" t="n">
        <f aca="false">SUM(Monthly!Z101:AK101)</f>
        <v>23531200.95</v>
      </c>
    </row>
    <row r="102" customFormat="false" ht="13.8" hidden="false" customHeight="false" outlineLevel="0" collapsed="false">
      <c r="B102" s="6" t="n">
        <f aca="false">SUM(Monthly!B102:M102)</f>
        <v>0</v>
      </c>
      <c r="C102" s="8" t="n">
        <f aca="false">SUM(Monthly!N102:Y102)</f>
        <v>0</v>
      </c>
      <c r="D102" s="9" t="n">
        <f aca="false">SUM(Monthly!Z102:AK102)</f>
        <v>0</v>
      </c>
    </row>
    <row r="103" customFormat="false" ht="13.8" hidden="false" customHeight="false" outlineLevel="0" collapsed="false">
      <c r="A103" s="11" t="s">
        <v>133</v>
      </c>
      <c r="B103" s="6" t="n">
        <f aca="false">SUM(Monthly!B103:M103)</f>
        <v>586648.617319146</v>
      </c>
      <c r="C103" s="8" t="n">
        <f aca="false">SUM(Monthly!N103:Y103)</f>
        <v>815525.734614155</v>
      </c>
      <c r="D103" s="9" t="n">
        <f aca="false">SUM(Monthly!Z103:AK103)</f>
        <v>1656400.67403566</v>
      </c>
    </row>
    <row r="104" customFormat="false" ht="13.8" hidden="false" customHeight="false" outlineLevel="0" collapsed="false">
      <c r="A104" s="11" t="s">
        <v>134</v>
      </c>
      <c r="B104" s="6" t="n">
        <f aca="false">SUM(Monthly!B104:M104)</f>
        <v>0</v>
      </c>
      <c r="C104" s="8" t="n">
        <f aca="false">SUM(Monthly!N104:Y104)</f>
        <v>0</v>
      </c>
      <c r="D104" s="9" t="n">
        <f aca="false">SUM(Monthly!Z104:AK104)</f>
        <v>0</v>
      </c>
    </row>
    <row r="105" customFormat="false" ht="13.8" hidden="false" customHeight="false" outlineLevel="0" collapsed="false">
      <c r="A105" s="11" t="s">
        <v>135</v>
      </c>
      <c r="B105" s="6" t="n">
        <f aca="false">SUM(Monthly!B105:M105)</f>
        <v>138827.622680854</v>
      </c>
      <c r="C105" s="8" t="n">
        <f aca="false">SUM(Monthly!N105:Y105)</f>
        <v>347955.267708554</v>
      </c>
      <c r="D105" s="9" t="n">
        <f aca="false">SUM(Monthly!Z105:AK105)</f>
        <v>895030.307579439</v>
      </c>
    </row>
    <row r="106" customFormat="false" ht="13.8" hidden="false" customHeight="false" outlineLevel="0" collapsed="false">
      <c r="A106" s="11" t="s">
        <v>136</v>
      </c>
      <c r="B106" s="6" t="n">
        <f aca="false">SUM(Monthly!B106:M106)</f>
        <v>0</v>
      </c>
      <c r="C106" s="8" t="n">
        <f aca="false">SUM(Monthly!N106:Y106)</f>
        <v>11483.817677291</v>
      </c>
      <c r="D106" s="9" t="n">
        <f aca="false">SUM(Monthly!Z106:AK106)</f>
        <v>26946.9383849003</v>
      </c>
    </row>
    <row r="107" customFormat="false" ht="13.8" hidden="false" customHeight="false" outlineLevel="0" collapsed="false">
      <c r="A107" s="11" t="s">
        <v>137</v>
      </c>
      <c r="B107" s="6" t="n">
        <f aca="false">SUM(Monthly!B107:M107)</f>
        <v>0</v>
      </c>
      <c r="C107" s="8" t="n">
        <f aca="false">SUM(Monthly!N107:Y107)</f>
        <v>0</v>
      </c>
      <c r="D107" s="9" t="n">
        <f aca="false">SUM(Monthly!Z107:AK107)</f>
        <v>0</v>
      </c>
    </row>
    <row r="108" customFormat="false" ht="13.8" hidden="false" customHeight="false" outlineLevel="0" collapsed="false">
      <c r="A108" s="11" t="s">
        <v>138</v>
      </c>
      <c r="B108" s="6" t="n">
        <f aca="false">SUM(Monthly!B108:M108)</f>
        <v>725476.24</v>
      </c>
      <c r="C108" s="8" t="n">
        <f aca="false">SUM(Monthly!N108:Y108)</f>
        <v>1174964.82</v>
      </c>
      <c r="D108" s="9" t="n">
        <f aca="false">SUM(Monthly!Z108:AK108)</f>
        <v>2578377.92</v>
      </c>
    </row>
    <row r="109" customFormat="false" ht="13.8" hidden="false" customHeight="false" outlineLevel="0" collapsed="false">
      <c r="B109" s="6" t="n">
        <f aca="false">SUM(Monthly!B109:M109)</f>
        <v>0</v>
      </c>
      <c r="C109" s="8" t="n">
        <f aca="false">SUM(Monthly!N109:Y109)</f>
        <v>0</v>
      </c>
      <c r="D109" s="9" t="n">
        <f aca="false">SUM(Monthly!Z109:AK109)</f>
        <v>0</v>
      </c>
    </row>
    <row r="110" customFormat="false" ht="13.8" hidden="false" customHeight="false" outlineLevel="0" collapsed="false">
      <c r="A110" s="11" t="s">
        <v>139</v>
      </c>
      <c r="B110" s="6" t="n">
        <f aca="false">SUM(Monthly!B110:M110)</f>
        <v>15903199.6841757</v>
      </c>
      <c r="C110" s="8" t="n">
        <f aca="false">SUM(Monthly!N110:Y110)</f>
        <v>13005303.7083276</v>
      </c>
      <c r="D110" s="9" t="n">
        <f aca="false">SUM(Monthly!Z110:AK110)</f>
        <v>17168378.9431886</v>
      </c>
    </row>
    <row r="111" customFormat="false" ht="13.8" hidden="false" customHeight="false" outlineLevel="0" collapsed="false">
      <c r="A111" s="11" t="s">
        <v>140</v>
      </c>
      <c r="B111" s="6" t="n">
        <f aca="false">SUM(Monthly!B111:M111)</f>
        <v>0</v>
      </c>
      <c r="C111" s="8" t="n">
        <f aca="false">SUM(Monthly!N111:Y111)</f>
        <v>0</v>
      </c>
      <c r="D111" s="9" t="n">
        <f aca="false">SUM(Monthly!Z111:AK111)</f>
        <v>0</v>
      </c>
    </row>
    <row r="112" customFormat="false" ht="13.8" hidden="false" customHeight="false" outlineLevel="0" collapsed="false">
      <c r="A112" s="11" t="s">
        <v>141</v>
      </c>
      <c r="B112" s="6" t="n">
        <f aca="false">SUM(Monthly!B112:M112)</f>
        <v>1622368.82582427</v>
      </c>
      <c r="C112" s="8" t="n">
        <f aca="false">SUM(Monthly!N112:Y112)</f>
        <v>1329924.66114246</v>
      </c>
      <c r="D112" s="9" t="n">
        <f aca="false">SUM(Monthly!Z112:AK112)</f>
        <v>2309307.93867244</v>
      </c>
    </row>
    <row r="113" customFormat="false" ht="13.8" hidden="false" customHeight="false" outlineLevel="0" collapsed="false">
      <c r="A113" s="11" t="s">
        <v>142</v>
      </c>
      <c r="B113" s="6" t="n">
        <f aca="false">SUM(Monthly!B113:M113)</f>
        <v>0</v>
      </c>
      <c r="C113" s="8" t="n">
        <f aca="false">SUM(Monthly!N113:Y113)</f>
        <v>422209.510529953</v>
      </c>
      <c r="D113" s="9" t="n">
        <f aca="false">SUM(Monthly!Z113:AK113)</f>
        <v>528183.168139</v>
      </c>
    </row>
    <row r="114" customFormat="false" ht="13.8" hidden="false" customHeight="false" outlineLevel="0" collapsed="false">
      <c r="A114" s="11" t="s">
        <v>143</v>
      </c>
      <c r="B114" s="6" t="n">
        <f aca="false">SUM(Monthly!B114:M114)</f>
        <v>0</v>
      </c>
      <c r="C114" s="8" t="n">
        <f aca="false">SUM(Monthly!N114:Y114)</f>
        <v>0</v>
      </c>
      <c r="D114" s="9" t="n">
        <f aca="false">SUM(Monthly!Z114:AK114)</f>
        <v>0</v>
      </c>
    </row>
    <row r="115" customFormat="false" ht="13.8" hidden="false" customHeight="false" outlineLevel="0" collapsed="false">
      <c r="A115" s="11" t="s">
        <v>144</v>
      </c>
      <c r="B115" s="6" t="n">
        <f aca="false">SUM(Monthly!B115:M115)</f>
        <v>2998690.34</v>
      </c>
      <c r="C115" s="8" t="n">
        <f aca="false">SUM(Monthly!N115:Y115)</f>
        <v>2777504.73</v>
      </c>
      <c r="D115" s="9" t="n">
        <f aca="false">SUM(Monthly!Z115:AK115)</f>
        <v>946952.98</v>
      </c>
    </row>
    <row r="116" customFormat="false" ht="13.8" hidden="false" customHeight="false" outlineLevel="0" collapsed="false">
      <c r="A116" s="11" t="s">
        <v>145</v>
      </c>
      <c r="B116" s="6" t="n">
        <f aca="false">SUM(Monthly!B116:M116)</f>
        <v>20524258.85</v>
      </c>
      <c r="C116" s="8" t="n">
        <f aca="false">SUM(Monthly!N116:Y116)</f>
        <v>17534942.61</v>
      </c>
      <c r="D116" s="9" t="n">
        <f aca="false">SUM(Monthly!Z116:AK116)</f>
        <v>20952823.03</v>
      </c>
    </row>
    <row r="117" customFormat="false" ht="13.8" hidden="false" customHeight="false" outlineLevel="0" collapsed="false">
      <c r="B117" s="6" t="n">
        <f aca="false">SUM(Monthly!B117:M117)</f>
        <v>0</v>
      </c>
      <c r="C117" s="8" t="n">
        <f aca="false">SUM(Monthly!N117:Y117)</f>
        <v>0</v>
      </c>
      <c r="D117" s="9" t="n">
        <f aca="false">SUM(Monthly!Z117:AK117)</f>
        <v>0</v>
      </c>
    </row>
    <row r="118" customFormat="false" ht="13.8" hidden="false" customHeight="false" outlineLevel="0" collapsed="false">
      <c r="A118" s="11" t="s">
        <v>146</v>
      </c>
      <c r="B118" s="6" t="n">
        <f aca="false">SUM(Monthly!B118:M118)</f>
        <v>3177361.22778326</v>
      </c>
      <c r="C118" s="8" t="n">
        <f aca="false">SUM(Monthly!N118:Y118)</f>
        <v>2789882.15530167</v>
      </c>
      <c r="D118" s="9" t="n">
        <f aca="false">SUM(Monthly!Z118:AK118)</f>
        <v>4093456.04666833</v>
      </c>
    </row>
    <row r="119" customFormat="false" ht="13.8" hidden="false" customHeight="false" outlineLevel="0" collapsed="false">
      <c r="A119" s="11" t="s">
        <v>147</v>
      </c>
      <c r="B119" s="6" t="n">
        <f aca="false">SUM(Monthly!B119:M119)</f>
        <v>0</v>
      </c>
      <c r="C119" s="8" t="n">
        <f aca="false">SUM(Monthly!N119:Y119)</f>
        <v>0</v>
      </c>
      <c r="D119" s="9" t="n">
        <f aca="false">SUM(Monthly!Z119:AK119)</f>
        <v>0</v>
      </c>
    </row>
    <row r="120" customFormat="false" ht="13.8" hidden="false" customHeight="false" outlineLevel="0" collapsed="false">
      <c r="A120" s="11" t="s">
        <v>148</v>
      </c>
      <c r="B120" s="6" t="n">
        <f aca="false">SUM(Monthly!B120:M120)</f>
        <v>626172.912216736</v>
      </c>
      <c r="C120" s="8" t="n">
        <f aca="false">SUM(Monthly!N120:Y120)</f>
        <v>1185446.44482913</v>
      </c>
      <c r="D120" s="9" t="n">
        <f aca="false">SUM(Monthly!Z120:AK120)</f>
        <v>2651494.45860528</v>
      </c>
    </row>
    <row r="121" customFormat="false" ht="13.8" hidden="false" customHeight="false" outlineLevel="0" collapsed="false">
      <c r="A121" s="11" t="s">
        <v>149</v>
      </c>
      <c r="B121" s="6" t="n">
        <f aca="false">SUM(Monthly!B121:M121)</f>
        <v>0</v>
      </c>
      <c r="C121" s="8" t="n">
        <f aca="false">SUM(Monthly!N121:Y121)</f>
        <v>170505.599869198</v>
      </c>
      <c r="D121" s="9" t="n">
        <f aca="false">SUM(Monthly!Z121:AK121)</f>
        <v>113963.674726393</v>
      </c>
    </row>
    <row r="122" customFormat="false" ht="13.8" hidden="false" customHeight="false" outlineLevel="0" collapsed="false">
      <c r="A122" s="11" t="s">
        <v>150</v>
      </c>
      <c r="B122" s="6" t="n">
        <f aca="false">SUM(Monthly!B122:M122)</f>
        <v>0</v>
      </c>
      <c r="C122" s="8" t="n">
        <f aca="false">SUM(Monthly!N122:Y122)</f>
        <v>0</v>
      </c>
      <c r="D122" s="9" t="n">
        <f aca="false">SUM(Monthly!Z122:AK122)</f>
        <v>0</v>
      </c>
    </row>
    <row r="123" customFormat="false" ht="13.8" hidden="false" customHeight="false" outlineLevel="0" collapsed="false">
      <c r="A123" s="11" t="s">
        <v>151</v>
      </c>
      <c r="B123" s="6" t="n">
        <f aca="false">SUM(Monthly!B123:M123)</f>
        <v>3803534.14</v>
      </c>
      <c r="C123" s="8" t="n">
        <f aca="false">SUM(Monthly!N123:Y123)</f>
        <v>4145834.2</v>
      </c>
      <c r="D123" s="9" t="n">
        <f aca="false">SUM(Monthly!Z123:AK123)</f>
        <v>6858914.18</v>
      </c>
    </row>
    <row r="124" customFormat="false" ht="13.8" hidden="false" customHeight="false" outlineLevel="0" collapsed="false">
      <c r="B124" s="6" t="n">
        <f aca="false">SUM(Monthly!B124:M124)</f>
        <v>0</v>
      </c>
      <c r="C124" s="8" t="n">
        <f aca="false">SUM(Monthly!N124:Y124)</f>
        <v>0</v>
      </c>
      <c r="D124" s="9" t="n">
        <f aca="false">SUM(Monthly!Z124:AK124)</f>
        <v>0</v>
      </c>
    </row>
    <row r="125" customFormat="false" ht="13.8" hidden="false" customHeight="false" outlineLevel="0" collapsed="false">
      <c r="A125" s="11" t="s">
        <v>152</v>
      </c>
      <c r="B125" s="6" t="n">
        <f aca="false">SUM(Monthly!B125:M125)</f>
        <v>12725838.4563925</v>
      </c>
      <c r="C125" s="8" t="n">
        <f aca="false">SUM(Monthly!N125:Y125)</f>
        <v>10215421.5530259</v>
      </c>
      <c r="D125" s="9" t="n">
        <f aca="false">SUM(Monthly!Z125:AK125)</f>
        <v>13074922.8965202</v>
      </c>
    </row>
    <row r="126" customFormat="false" ht="13.8" hidden="false" customHeight="false" outlineLevel="0" collapsed="false">
      <c r="A126" s="11" t="s">
        <v>153</v>
      </c>
      <c r="B126" s="6" t="n">
        <f aca="false">SUM(Monthly!B126:M126)</f>
        <v>0</v>
      </c>
      <c r="C126" s="8" t="n">
        <f aca="false">SUM(Monthly!N126:Y126)</f>
        <v>0</v>
      </c>
      <c r="D126" s="9" t="n">
        <f aca="false">SUM(Monthly!Z126:AK126)</f>
        <v>0</v>
      </c>
    </row>
    <row r="127" customFormat="false" ht="13.8" hidden="false" customHeight="false" outlineLevel="0" collapsed="false">
      <c r="A127" s="11" t="s">
        <v>154</v>
      </c>
      <c r="B127" s="6" t="n">
        <f aca="false">SUM(Monthly!B127:M127)</f>
        <v>996195.913607536</v>
      </c>
      <c r="C127" s="8" t="n">
        <f aca="false">SUM(Monthly!N127:Y127)</f>
        <v>144478.216313337</v>
      </c>
      <c r="D127" s="9" t="n">
        <f aca="false">SUM(Monthly!Z127:AK127)</f>
        <v>-342186.519932843</v>
      </c>
    </row>
    <row r="128" customFormat="false" ht="13.8" hidden="false" customHeight="false" outlineLevel="0" collapsed="false">
      <c r="A128" s="11" t="s">
        <v>155</v>
      </c>
      <c r="B128" s="6" t="n">
        <f aca="false">SUM(Monthly!B128:M128)</f>
        <v>0</v>
      </c>
      <c r="C128" s="8" t="n">
        <f aca="false">SUM(Monthly!N128:Y128)</f>
        <v>251703.910660755</v>
      </c>
      <c r="D128" s="9" t="n">
        <f aca="false">SUM(Monthly!Z128:AK128)</f>
        <v>414219.493412607</v>
      </c>
    </row>
    <row r="129" customFormat="false" ht="13.8" hidden="false" customHeight="false" outlineLevel="0" collapsed="false">
      <c r="A129" s="11" t="s">
        <v>156</v>
      </c>
      <c r="B129" s="6" t="n">
        <f aca="false">SUM(Monthly!B129:M129)</f>
        <v>0</v>
      </c>
      <c r="C129" s="8" t="n">
        <f aca="false">SUM(Monthly!N129:Y129)</f>
        <v>0</v>
      </c>
      <c r="D129" s="9" t="n">
        <f aca="false">SUM(Monthly!Z129:AK129)</f>
        <v>0</v>
      </c>
    </row>
    <row r="130" customFormat="false" ht="13.8" hidden="false" customHeight="false" outlineLevel="0" collapsed="false">
      <c r="A130" s="11" t="s">
        <v>157</v>
      </c>
      <c r="B130" s="6" t="n">
        <f aca="false">SUM(Monthly!B130:M130)</f>
        <v>2998690.34</v>
      </c>
      <c r="C130" s="8" t="n">
        <f aca="false">SUM(Monthly!N130:Y130)</f>
        <v>2777504.73</v>
      </c>
      <c r="D130" s="9" t="n">
        <f aca="false">SUM(Monthly!Z130:AK130)</f>
        <v>946952.98</v>
      </c>
    </row>
    <row r="131" customFormat="false" ht="13.8" hidden="false" customHeight="false" outlineLevel="0" collapsed="false">
      <c r="A131" s="11" t="s">
        <v>158</v>
      </c>
      <c r="B131" s="6" t="n">
        <f aca="false">SUM(Monthly!B131:M131)</f>
        <v>16720724.71</v>
      </c>
      <c r="C131" s="8" t="n">
        <f aca="false">SUM(Monthly!N131:Y131)</f>
        <v>13389108.41</v>
      </c>
      <c r="D131" s="9" t="n">
        <f aca="false">SUM(Monthly!Z131:AK131)</f>
        <v>14093908.85</v>
      </c>
    </row>
    <row r="132" customFormat="false" ht="13.8" hidden="false" customHeight="false" outlineLevel="0" collapsed="false">
      <c r="B132" s="6" t="n">
        <f aca="false">SUM(Monthly!B132:M132)</f>
        <v>0</v>
      </c>
      <c r="C132" s="8" t="n">
        <f aca="false">SUM(Monthly!N132:Y132)</f>
        <v>0</v>
      </c>
      <c r="D132" s="9" t="n">
        <f aca="false">SUM(Monthly!Z132:AK132)</f>
        <v>0</v>
      </c>
    </row>
    <row r="133" customFormat="false" ht="13.8" hidden="false" customHeight="false" outlineLevel="0" collapsed="false">
      <c r="A133" s="11" t="s">
        <v>159</v>
      </c>
      <c r="B133" s="6" t="n">
        <f aca="false">SUM(Monthly!B133:M133)</f>
        <v>538481.004329998</v>
      </c>
      <c r="C133" s="8" t="n">
        <f aca="false">SUM(Monthly!N133:Y133)</f>
        <v>774203.717892218</v>
      </c>
      <c r="D133" s="9" t="n">
        <f aca="false">SUM(Monthly!Z133:AK133)</f>
        <v>496655.764031463</v>
      </c>
    </row>
    <row r="134" customFormat="false" ht="13.8" hidden="false" customHeight="false" outlineLevel="0" collapsed="false">
      <c r="A134" s="11" t="s">
        <v>160</v>
      </c>
      <c r="B134" s="6" t="n">
        <f aca="false">SUM(Monthly!B134:M134)</f>
        <v>0</v>
      </c>
      <c r="C134" s="8" t="n">
        <f aca="false">SUM(Monthly!N134:Y134)</f>
        <v>0</v>
      </c>
      <c r="D134" s="9" t="n">
        <f aca="false">SUM(Monthly!Z134:AK134)</f>
        <v>0</v>
      </c>
    </row>
    <row r="135" customFormat="false" ht="13.8" hidden="false" customHeight="false" outlineLevel="0" collapsed="false">
      <c r="A135" s="11" t="s">
        <v>161</v>
      </c>
      <c r="B135" s="6" t="n">
        <f aca="false">SUM(Monthly!B135:M135)</f>
        <v>-139317.324329998</v>
      </c>
      <c r="C135" s="8" t="n">
        <f aca="false">SUM(Monthly!N135:Y135)</f>
        <v>745565.374645413</v>
      </c>
      <c r="D135" s="9" t="n">
        <f aca="false">SUM(Monthly!Z135:AK135)</f>
        <v>706715.062333589</v>
      </c>
    </row>
    <row r="136" customFormat="false" ht="13.8" hidden="false" customHeight="false" outlineLevel="0" collapsed="false">
      <c r="A136" s="11" t="s">
        <v>162</v>
      </c>
      <c r="B136" s="6" t="n">
        <f aca="false">SUM(Monthly!B136:M136)</f>
        <v>0</v>
      </c>
      <c r="C136" s="8" t="n">
        <f aca="false">SUM(Monthly!N136:Y136)</f>
        <v>82954.6174623681</v>
      </c>
      <c r="D136" s="9" t="n">
        <f aca="false">SUM(Monthly!Z136:AK136)</f>
        <v>26172.8536349485</v>
      </c>
    </row>
    <row r="137" customFormat="false" ht="13.8" hidden="false" customHeight="false" outlineLevel="0" collapsed="false">
      <c r="A137" s="11" t="s">
        <v>163</v>
      </c>
      <c r="B137" s="6" t="n">
        <f aca="false">SUM(Monthly!B137:M137)</f>
        <v>0</v>
      </c>
      <c r="C137" s="8" t="n">
        <f aca="false">SUM(Monthly!N137:Y137)</f>
        <v>0</v>
      </c>
      <c r="D137" s="9" t="n">
        <f aca="false">SUM(Monthly!Z137:AK137)</f>
        <v>0</v>
      </c>
    </row>
    <row r="138" customFormat="false" ht="13.8" hidden="false" customHeight="false" outlineLevel="0" collapsed="false">
      <c r="A138" s="11" t="s">
        <v>164</v>
      </c>
      <c r="B138" s="6" t="n">
        <f aca="false">SUM(Monthly!B138:M138)</f>
        <v>399163.68</v>
      </c>
      <c r="C138" s="8" t="n">
        <f aca="false">SUM(Monthly!N138:Y138)</f>
        <v>1602723.71</v>
      </c>
      <c r="D138" s="9" t="n">
        <f aca="false">SUM(Monthly!Z138:AK138)</f>
        <v>1229543.68</v>
      </c>
    </row>
    <row r="139" customFormat="false" ht="13.8" hidden="false" customHeight="false" outlineLevel="0" collapsed="false">
      <c r="B139" s="6" t="n">
        <f aca="false">SUM(Monthly!B139:M139)</f>
        <v>0</v>
      </c>
      <c r="C139" s="8" t="n">
        <f aca="false">SUM(Monthly!N139:Y139)</f>
        <v>0</v>
      </c>
      <c r="D139" s="9" t="n">
        <f aca="false">SUM(Monthly!Z139:AK139)</f>
        <v>0</v>
      </c>
    </row>
    <row r="140" customFormat="false" ht="13.8" hidden="false" customHeight="false" outlineLevel="0" collapsed="false">
      <c r="A140" s="11" t="s">
        <v>165</v>
      </c>
      <c r="B140" s="6" t="n">
        <f aca="false">SUM(Monthly!B140:M140)</f>
        <v>2417088.16174662</v>
      </c>
      <c r="C140" s="8" t="n">
        <f aca="false">SUM(Monthly!N140:Y140)</f>
        <v>4878033.87979962</v>
      </c>
      <c r="D140" s="9" t="n">
        <f aca="false">SUM(Monthly!Z140:AK140)</f>
        <v>6350493.98305504</v>
      </c>
    </row>
    <row r="141" customFormat="false" ht="13.8" hidden="false" customHeight="false" outlineLevel="0" collapsed="false">
      <c r="A141" s="11" t="s">
        <v>166</v>
      </c>
      <c r="B141" s="6" t="n">
        <f aca="false">SUM(Monthly!B141:M141)</f>
        <v>0</v>
      </c>
      <c r="C141" s="8" t="n">
        <f aca="false">SUM(Monthly!N141:Y141)</f>
        <v>0</v>
      </c>
      <c r="D141" s="9" t="n">
        <f aca="false">SUM(Monthly!Z141:AK141)</f>
        <v>0</v>
      </c>
    </row>
    <row r="142" customFormat="false" ht="13.8" hidden="false" customHeight="false" outlineLevel="0" collapsed="false">
      <c r="A142" s="11" t="s">
        <v>167</v>
      </c>
      <c r="B142" s="6" t="n">
        <f aca="false">SUM(Monthly!B142:M142)</f>
        <v>634810.208253384</v>
      </c>
      <c r="C142" s="8" t="n">
        <f aca="false">SUM(Monthly!N142:Y142)</f>
        <v>2218252.54823641</v>
      </c>
      <c r="D142" s="9" t="n">
        <f aca="false">SUM(Monthly!Z142:AK142)</f>
        <v>4000545.39932378</v>
      </c>
    </row>
    <row r="143" customFormat="false" ht="13.8" hidden="false" customHeight="false" outlineLevel="0" collapsed="false">
      <c r="A143" s="11" t="s">
        <v>168</v>
      </c>
      <c r="B143" s="6" t="n">
        <f aca="false">SUM(Monthly!B143:M143)</f>
        <v>0</v>
      </c>
      <c r="C143" s="8" t="n">
        <f aca="false">SUM(Monthly!N143:Y143)</f>
        <v>361464.691963968</v>
      </c>
      <c r="D143" s="9" t="n">
        <f aca="false">SUM(Monthly!Z143:AK143)</f>
        <v>207159.527621189</v>
      </c>
    </row>
    <row r="144" customFormat="false" ht="13.8" hidden="false" customHeight="false" outlineLevel="0" collapsed="false">
      <c r="A144" s="11" t="s">
        <v>169</v>
      </c>
      <c r="B144" s="6" t="n">
        <f aca="false">SUM(Monthly!B144:M144)</f>
        <v>0</v>
      </c>
      <c r="C144" s="8" t="n">
        <f aca="false">SUM(Monthly!N144:Y144)</f>
        <v>0</v>
      </c>
      <c r="D144" s="9" t="n">
        <f aca="false">SUM(Monthly!Z144:AK144)</f>
        <v>0</v>
      </c>
    </row>
    <row r="145" customFormat="false" ht="13.8" hidden="false" customHeight="false" outlineLevel="0" collapsed="false">
      <c r="A145" s="11" t="s">
        <v>170</v>
      </c>
      <c r="B145" s="6" t="n">
        <f aca="false">SUM(Monthly!B145:M145)</f>
        <v>3051898.37</v>
      </c>
      <c r="C145" s="8" t="n">
        <f aca="false">SUM(Monthly!N145:Y145)</f>
        <v>7457751.12</v>
      </c>
      <c r="D145" s="9" t="n">
        <f aca="false">SUM(Monthly!Z145:AK145)</f>
        <v>10558198.91</v>
      </c>
    </row>
    <row r="146" customFormat="false" ht="13.8" hidden="false" customHeight="false" outlineLevel="0" collapsed="false">
      <c r="B146" s="6" t="n">
        <f aca="false">SUM(Monthly!B146:M146)</f>
        <v>0</v>
      </c>
      <c r="C146" s="8" t="n">
        <f aca="false">SUM(Monthly!N146:Y146)</f>
        <v>0</v>
      </c>
      <c r="D146" s="9" t="n">
        <f aca="false">SUM(Monthly!Z146:AK146)</f>
        <v>0</v>
      </c>
    </row>
    <row r="147" customFormat="false" ht="13.8" hidden="false" customHeight="false" outlineLevel="0" collapsed="false">
      <c r="A147" s="11" t="s">
        <v>171</v>
      </c>
      <c r="B147" s="6" t="n">
        <f aca="false">SUM(Monthly!B147:M147)</f>
        <v>9770269.29031585</v>
      </c>
      <c r="C147" s="8" t="n">
        <f aca="false">SUM(Monthly!N147:Y147)</f>
        <v>4563183.95533407</v>
      </c>
      <c r="D147" s="9" t="n">
        <f aca="false">SUM(Monthly!Z147:AK147)</f>
        <v>6227773.14943374</v>
      </c>
    </row>
    <row r="148" customFormat="false" ht="13.8" hidden="false" customHeight="false" outlineLevel="0" collapsed="false">
      <c r="A148" s="11" t="s">
        <v>172</v>
      </c>
      <c r="B148" s="6" t="n">
        <f aca="false">SUM(Monthly!B148:M148)</f>
        <v>0</v>
      </c>
      <c r="C148" s="8" t="n">
        <f aca="false">SUM(Monthly!N148:Y148)</f>
        <v>0</v>
      </c>
      <c r="D148" s="9" t="n">
        <f aca="false">SUM(Monthly!Z148:AK148)</f>
        <v>0</v>
      </c>
    </row>
    <row r="149" customFormat="false" ht="13.8" hidden="false" customHeight="false" outlineLevel="0" collapsed="false">
      <c r="A149" s="11" t="s">
        <v>173</v>
      </c>
      <c r="B149" s="6" t="n">
        <f aca="false">SUM(Monthly!B149:M149)</f>
        <v>500703.02968415</v>
      </c>
      <c r="C149" s="8" t="n">
        <f aca="false">SUM(Monthly!N149:Y149)</f>
        <v>-2819339.70656849</v>
      </c>
      <c r="D149" s="9" t="n">
        <f aca="false">SUM(Monthly!Z149:AK149)</f>
        <v>-5049446.98159021</v>
      </c>
    </row>
    <row r="150" customFormat="false" ht="13.8" hidden="false" customHeight="false" outlineLevel="0" collapsed="false">
      <c r="A150" s="11" t="s">
        <v>174</v>
      </c>
      <c r="B150" s="6" t="n">
        <f aca="false">SUM(Monthly!B150:M150)</f>
        <v>0</v>
      </c>
      <c r="C150" s="8" t="n">
        <f aca="false">SUM(Monthly!N150:Y150)</f>
        <v>-192715.398765581</v>
      </c>
      <c r="D150" s="9" t="n">
        <f aca="false">SUM(Monthly!Z150:AK150)</f>
        <v>180887.112156469</v>
      </c>
    </row>
    <row r="151" customFormat="false" ht="13.8" hidden="false" customHeight="false" outlineLevel="0" collapsed="false">
      <c r="A151" s="11" t="s">
        <v>175</v>
      </c>
      <c r="B151" s="6" t="n">
        <f aca="false">SUM(Monthly!B151:M151)</f>
        <v>0</v>
      </c>
      <c r="C151" s="8" t="n">
        <f aca="false">SUM(Monthly!N151:Y151)</f>
        <v>0</v>
      </c>
      <c r="D151" s="9" t="n">
        <f aca="false">SUM(Monthly!Z151:AK151)</f>
        <v>0</v>
      </c>
    </row>
    <row r="152" customFormat="false" ht="13.8" hidden="false" customHeight="false" outlineLevel="0" collapsed="false">
      <c r="A152" s="11" t="s">
        <v>176</v>
      </c>
      <c r="B152" s="6" t="n">
        <f aca="false">SUM(Monthly!B152:M152)</f>
        <v>2998690.34</v>
      </c>
      <c r="C152" s="8" t="n">
        <f aca="false">SUM(Monthly!N152:Y152)</f>
        <v>2777504.73</v>
      </c>
      <c r="D152" s="9" t="n">
        <f aca="false">SUM(Monthly!Z152:AK152)</f>
        <v>946952.98</v>
      </c>
    </row>
    <row r="153" customFormat="false" ht="13.8" hidden="false" customHeight="false" outlineLevel="0" collapsed="false">
      <c r="A153" s="11" t="s">
        <v>177</v>
      </c>
      <c r="B153" s="6" t="n">
        <f aca="false">SUM(Monthly!B153:M153)</f>
        <v>13269662.66</v>
      </c>
      <c r="C153" s="8" t="n">
        <f aca="false">SUM(Monthly!N153:Y153)</f>
        <v>4328633.58</v>
      </c>
      <c r="D153" s="9" t="n">
        <f aca="false">SUM(Monthly!Z153:AK153)</f>
        <v>2306166.26</v>
      </c>
    </row>
    <row r="154" customFormat="false" ht="13.8" hidden="false" customHeight="false" outlineLevel="0" collapsed="false">
      <c r="B154" s="6" t="n">
        <f aca="false">SUM(Monthly!B154:M154)</f>
        <v>0</v>
      </c>
      <c r="C154" s="8" t="n">
        <f aca="false">SUM(Monthly!N154:Y154)</f>
        <v>0</v>
      </c>
      <c r="D154" s="9" t="n">
        <f aca="false">SUM(Monthly!Z154:AK154)</f>
        <v>0</v>
      </c>
    </row>
    <row r="155" customFormat="false" ht="13.8" hidden="false" customHeight="false" outlineLevel="0" collapsed="false">
      <c r="A155" s="11" t="s">
        <v>178</v>
      </c>
      <c r="B155" s="6" t="n">
        <f aca="false">SUM(Monthly!B155:M155)</f>
        <v>101300</v>
      </c>
      <c r="C155" s="8" t="n">
        <f aca="false">SUM(Monthly!N155:Y155)</f>
        <v>167860</v>
      </c>
      <c r="D155" s="9" t="n">
        <f aca="false">SUM(Monthly!Z155:AK155)</f>
        <v>303899.98</v>
      </c>
    </row>
    <row r="156" customFormat="false" ht="13.8" hidden="false" customHeight="false" outlineLevel="0" collapsed="false">
      <c r="A156" s="11" t="s">
        <v>179</v>
      </c>
      <c r="B156" s="6" t="n">
        <f aca="false">SUM(Monthly!B156:M156)</f>
        <v>13370962.66</v>
      </c>
      <c r="C156" s="8" t="n">
        <f aca="false">SUM(Monthly!N156:Y156)</f>
        <v>4496493.58</v>
      </c>
      <c r="D156" s="9" t="n">
        <f aca="false">SUM(Monthly!Z156:AK156)</f>
        <v>2610066.24</v>
      </c>
    </row>
    <row r="159" customFormat="false" ht="13.8" hidden="false" customHeight="false" outlineLevel="0" collapsed="false">
      <c r="B159" s="12"/>
      <c r="C159" s="12"/>
      <c r="D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J10" activeCellId="0" sqref="AJ10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31"/>
    <col collapsed="false" customWidth="true" hidden="false" outlineLevel="0" max="2" min="2" style="0" width="10.85"/>
    <col collapsed="false" customWidth="true" hidden="false" outlineLevel="0" max="3" min="3" style="0" width="10.57"/>
    <col collapsed="false" customWidth="true" hidden="false" outlineLevel="0" max="4" min="4" style="0" width="9.7"/>
    <col collapsed="false" customWidth="true" hidden="false" outlineLevel="0" max="5" min="5" style="0" width="9.57"/>
    <col collapsed="false" customWidth="true" hidden="false" outlineLevel="0" max="6" min="6" style="0" width="10.57"/>
    <col collapsed="false" customWidth="true" hidden="false" outlineLevel="0" max="13" min="7" style="0" width="9.7"/>
    <col collapsed="false" customWidth="true" hidden="false" outlineLevel="0" max="14" min="14" style="0" width="3.7"/>
    <col collapsed="false" customWidth="true" hidden="false" outlineLevel="0" max="18" min="15" style="0" width="9"/>
    <col collapsed="false" customWidth="true" hidden="false" outlineLevel="0" max="26" min="19" style="0" width="9.85"/>
    <col collapsed="false" customWidth="true" hidden="false" outlineLevel="0" max="28" min="28" style="0" width="10.14"/>
    <col collapsed="false" customWidth="true" hidden="false" outlineLevel="0" max="39" min="29" style="0" width="9"/>
    <col collapsed="false" customWidth="true" hidden="false" outlineLevel="0" max="40" min="40" style="0" width="3.7"/>
    <col collapsed="false" customWidth="true" hidden="false" outlineLevel="0" max="52" min="41" style="0" width="9"/>
  </cols>
  <sheetData>
    <row r="1" customFormat="false" ht="15" hidden="false" customHeight="false" outlineLevel="0" collapsed="false">
      <c r="A1" s="17" t="s">
        <v>180</v>
      </c>
      <c r="B1" s="18" t="s">
        <v>181</v>
      </c>
      <c r="C1" s="19" t="s">
        <v>182</v>
      </c>
      <c r="D1" s="19" t="s">
        <v>183</v>
      </c>
      <c r="E1" s="19" t="s">
        <v>184</v>
      </c>
      <c r="F1" s="19" t="s">
        <v>185</v>
      </c>
      <c r="G1" s="19" t="s">
        <v>186</v>
      </c>
      <c r="H1" s="19" t="s">
        <v>187</v>
      </c>
      <c r="I1" s="19" t="s">
        <v>188</v>
      </c>
      <c r="J1" s="19" t="s">
        <v>189</v>
      </c>
      <c r="K1" s="19" t="s">
        <v>190</v>
      </c>
      <c r="L1" s="19" t="s">
        <v>191</v>
      </c>
      <c r="M1" s="19" t="s">
        <v>192</v>
      </c>
      <c r="O1" s="18" t="s">
        <v>181</v>
      </c>
      <c r="P1" s="19" t="s">
        <v>182</v>
      </c>
      <c r="Q1" s="19" t="s">
        <v>183</v>
      </c>
      <c r="R1" s="19" t="s">
        <v>184</v>
      </c>
      <c r="S1" s="19" t="s">
        <v>185</v>
      </c>
      <c r="T1" s="19" t="s">
        <v>186</v>
      </c>
      <c r="U1" s="19" t="s">
        <v>187</v>
      </c>
      <c r="V1" s="19" t="s">
        <v>188</v>
      </c>
      <c r="W1" s="19" t="s">
        <v>189</v>
      </c>
      <c r="X1" s="19" t="s">
        <v>190</v>
      </c>
      <c r="Y1" s="19" t="s">
        <v>191</v>
      </c>
      <c r="Z1" s="19" t="s">
        <v>192</v>
      </c>
      <c r="AB1" s="18" t="s">
        <v>181</v>
      </c>
      <c r="AC1" s="19" t="s">
        <v>182</v>
      </c>
      <c r="AD1" s="19" t="s">
        <v>183</v>
      </c>
      <c r="AE1" s="19" t="s">
        <v>184</v>
      </c>
      <c r="AF1" s="19" t="s">
        <v>185</v>
      </c>
      <c r="AG1" s="19" t="s">
        <v>186</v>
      </c>
      <c r="AH1" s="19" t="s">
        <v>187</v>
      </c>
      <c r="AI1" s="19" t="s">
        <v>188</v>
      </c>
      <c r="AJ1" s="19" t="s">
        <v>189</v>
      </c>
      <c r="AK1" s="19" t="s">
        <v>190</v>
      </c>
      <c r="AL1" s="19" t="s">
        <v>191</v>
      </c>
      <c r="AM1" s="19" t="s">
        <v>192</v>
      </c>
      <c r="AO1" s="18" t="s">
        <v>181</v>
      </c>
      <c r="AP1" s="19" t="s">
        <v>182</v>
      </c>
      <c r="AQ1" s="19" t="s">
        <v>183</v>
      </c>
      <c r="AR1" s="19" t="s">
        <v>184</v>
      </c>
      <c r="AS1" s="19" t="s">
        <v>185</v>
      </c>
      <c r="AT1" s="19" t="s">
        <v>186</v>
      </c>
      <c r="AU1" s="19" t="s">
        <v>187</v>
      </c>
      <c r="AV1" s="19" t="s">
        <v>188</v>
      </c>
      <c r="AW1" s="19" t="s">
        <v>189</v>
      </c>
      <c r="AX1" s="19" t="s">
        <v>190</v>
      </c>
      <c r="AY1" s="19" t="s">
        <v>191</v>
      </c>
      <c r="AZ1" s="19" t="s">
        <v>192</v>
      </c>
    </row>
    <row r="2" customFormat="false" ht="15" hidden="false" customHeight="false" outlineLevel="0" collapsed="false">
      <c r="A2" s="20"/>
      <c r="B2" s="21" t="s">
        <v>193</v>
      </c>
      <c r="C2" s="21" t="s">
        <v>193</v>
      </c>
      <c r="D2" s="21" t="s">
        <v>193</v>
      </c>
      <c r="E2" s="21" t="s">
        <v>193</v>
      </c>
      <c r="F2" s="21" t="s">
        <v>193</v>
      </c>
      <c r="G2" s="21" t="s">
        <v>193</v>
      </c>
      <c r="H2" s="21" t="s">
        <v>193</v>
      </c>
      <c r="I2" s="21" t="s">
        <v>193</v>
      </c>
      <c r="J2" s="21" t="s">
        <v>193</v>
      </c>
      <c r="K2" s="21" t="s">
        <v>193</v>
      </c>
      <c r="L2" s="21" t="s">
        <v>193</v>
      </c>
      <c r="M2" s="21" t="s">
        <v>193</v>
      </c>
      <c r="O2" s="21" t="s">
        <v>193</v>
      </c>
      <c r="P2" s="21" t="s">
        <v>193</v>
      </c>
      <c r="Q2" s="21" t="s">
        <v>193</v>
      </c>
      <c r="R2" s="21" t="s">
        <v>193</v>
      </c>
      <c r="S2" s="21" t="s">
        <v>193</v>
      </c>
      <c r="T2" s="21" t="s">
        <v>193</v>
      </c>
      <c r="U2" s="21" t="s">
        <v>193</v>
      </c>
      <c r="V2" s="21" t="s">
        <v>193</v>
      </c>
      <c r="W2" s="21" t="s">
        <v>193</v>
      </c>
      <c r="X2" s="21" t="s">
        <v>193</v>
      </c>
      <c r="Y2" s="21" t="s">
        <v>193</v>
      </c>
      <c r="Z2" s="21" t="s">
        <v>193</v>
      </c>
      <c r="AB2" s="21" t="s">
        <v>194</v>
      </c>
      <c r="AC2" s="21" t="s">
        <v>194</v>
      </c>
      <c r="AD2" s="21" t="s">
        <v>194</v>
      </c>
      <c r="AE2" s="21" t="s">
        <v>194</v>
      </c>
      <c r="AF2" s="21" t="s">
        <v>194</v>
      </c>
      <c r="AG2" s="21" t="s">
        <v>194</v>
      </c>
      <c r="AH2" s="21" t="s">
        <v>194</v>
      </c>
      <c r="AI2" s="21" t="s">
        <v>194</v>
      </c>
      <c r="AJ2" s="21" t="s">
        <v>194</v>
      </c>
      <c r="AK2" s="21" t="s">
        <v>194</v>
      </c>
      <c r="AL2" s="21" t="s">
        <v>194</v>
      </c>
      <c r="AM2" s="21" t="s">
        <v>194</v>
      </c>
      <c r="AO2" s="21" t="s">
        <v>194</v>
      </c>
      <c r="AP2" s="21" t="s">
        <v>194</v>
      </c>
      <c r="AQ2" s="21" t="s">
        <v>194</v>
      </c>
      <c r="AR2" s="21" t="s">
        <v>194</v>
      </c>
      <c r="AS2" s="21" t="s">
        <v>194</v>
      </c>
      <c r="AT2" s="21" t="s">
        <v>194</v>
      </c>
      <c r="AU2" s="21" t="s">
        <v>194</v>
      </c>
      <c r="AV2" s="21" t="s">
        <v>194</v>
      </c>
      <c r="AW2" s="21" t="s">
        <v>194</v>
      </c>
      <c r="AX2" s="21" t="s">
        <v>194</v>
      </c>
      <c r="AY2" s="21" t="s">
        <v>194</v>
      </c>
      <c r="AZ2" s="21" t="s">
        <v>194</v>
      </c>
    </row>
    <row r="3" customFormat="false" ht="15" hidden="false" customHeight="false" outlineLevel="0" collapsed="false">
      <c r="A3" s="22" t="s">
        <v>195</v>
      </c>
      <c r="B3" s="23" t="n">
        <v>227</v>
      </c>
      <c r="C3" s="24" t="n">
        <v>102</v>
      </c>
      <c r="D3" s="24" t="n">
        <v>9</v>
      </c>
      <c r="E3" s="24" t="n">
        <v>22</v>
      </c>
      <c r="F3" s="24" t="n">
        <v>160</v>
      </c>
      <c r="G3" s="24" t="n">
        <v>161</v>
      </c>
      <c r="H3" s="24" t="n">
        <v>91</v>
      </c>
      <c r="I3" s="24" t="n">
        <v>23</v>
      </c>
      <c r="J3" s="24" t="n">
        <v>30</v>
      </c>
      <c r="K3" s="24" t="n">
        <v>293</v>
      </c>
      <c r="L3" s="24" t="n">
        <v>434</v>
      </c>
      <c r="M3" s="25" t="n">
        <v>548</v>
      </c>
      <c r="O3" s="23" t="n">
        <v>227</v>
      </c>
      <c r="P3" s="24" t="n">
        <v>329</v>
      </c>
      <c r="Q3" s="24" t="n">
        <v>338</v>
      </c>
      <c r="R3" s="24" t="n">
        <v>360</v>
      </c>
      <c r="S3" s="24" t="n">
        <v>520</v>
      </c>
      <c r="T3" s="24" t="n">
        <v>681</v>
      </c>
      <c r="U3" s="24" t="n">
        <v>772</v>
      </c>
      <c r="V3" s="24" t="n">
        <v>795</v>
      </c>
      <c r="W3" s="24" t="n">
        <v>825</v>
      </c>
      <c r="X3" s="24" t="n">
        <v>1118</v>
      </c>
      <c r="Y3" s="24" t="n">
        <v>1552</v>
      </c>
      <c r="Z3" s="25" t="n">
        <v>2100</v>
      </c>
      <c r="AB3" s="23" t="n">
        <v>227</v>
      </c>
      <c r="AC3" s="24" t="n">
        <v>102</v>
      </c>
      <c r="AD3" s="24" t="n">
        <v>9</v>
      </c>
      <c r="AE3" s="24" t="n">
        <v>22</v>
      </c>
      <c r="AF3" s="24" t="n">
        <v>160</v>
      </c>
      <c r="AG3" s="24" t="n">
        <v>161</v>
      </c>
      <c r="AH3" s="24" t="n">
        <v>91</v>
      </c>
      <c r="AI3" s="24" t="n">
        <v>23</v>
      </c>
      <c r="AJ3" s="24" t="n">
        <v>30</v>
      </c>
      <c r="AK3" s="24" t="n">
        <v>293</v>
      </c>
      <c r="AL3" s="24" t="n">
        <v>434</v>
      </c>
      <c r="AM3" s="25" t="n">
        <v>548</v>
      </c>
      <c r="AO3" s="23" t="n">
        <v>227</v>
      </c>
      <c r="AP3" s="24" t="n">
        <v>329</v>
      </c>
      <c r="AQ3" s="24" t="n">
        <v>338</v>
      </c>
      <c r="AR3" s="24" t="n">
        <v>360</v>
      </c>
      <c r="AS3" s="24" t="n">
        <v>520</v>
      </c>
      <c r="AT3" s="24" t="n">
        <v>681</v>
      </c>
      <c r="AU3" s="24" t="n">
        <v>772</v>
      </c>
      <c r="AV3" s="24" t="n">
        <v>795</v>
      </c>
      <c r="AW3" s="24" t="n">
        <v>825</v>
      </c>
      <c r="AX3" s="24" t="n">
        <v>1118</v>
      </c>
      <c r="AY3" s="24" t="n">
        <v>1552</v>
      </c>
      <c r="AZ3" s="25" t="n">
        <v>2100</v>
      </c>
    </row>
    <row r="4" customFormat="false" ht="15" hidden="false" customHeight="false" outlineLevel="0" collapsed="false">
      <c r="A4" s="26" t="s">
        <v>196</v>
      </c>
      <c r="B4" s="27"/>
      <c r="C4" s="28"/>
      <c r="D4" s="28" t="n">
        <v>141</v>
      </c>
      <c r="E4" s="28" t="n">
        <v>116</v>
      </c>
      <c r="F4" s="28" t="n">
        <v>111</v>
      </c>
      <c r="G4" s="28" t="n">
        <v>110</v>
      </c>
      <c r="H4" s="28" t="n">
        <v>94</v>
      </c>
      <c r="I4" s="28" t="n">
        <v>97</v>
      </c>
      <c r="J4" s="28" t="n">
        <v>12</v>
      </c>
      <c r="K4" s="28" t="n">
        <v>6</v>
      </c>
      <c r="L4" s="28" t="n">
        <v>0</v>
      </c>
      <c r="M4" s="29" t="n">
        <v>28</v>
      </c>
      <c r="O4" s="27"/>
      <c r="P4" s="28" t="n">
        <v>0</v>
      </c>
      <c r="Q4" s="28" t="n">
        <v>141</v>
      </c>
      <c r="R4" s="28" t="n">
        <v>257</v>
      </c>
      <c r="S4" s="28" t="n">
        <v>368</v>
      </c>
      <c r="T4" s="28" t="n">
        <v>478</v>
      </c>
      <c r="U4" s="28" t="n">
        <v>572</v>
      </c>
      <c r="V4" s="28" t="n">
        <v>669</v>
      </c>
      <c r="W4" s="28" t="n">
        <v>681</v>
      </c>
      <c r="X4" s="28" t="n">
        <v>687</v>
      </c>
      <c r="Y4" s="28" t="n">
        <v>687</v>
      </c>
      <c r="Z4" s="29" t="n">
        <v>715</v>
      </c>
      <c r="AB4" s="27" t="n">
        <v>0</v>
      </c>
      <c r="AC4" s="28" t="n">
        <v>0</v>
      </c>
      <c r="AD4" s="28" t="n">
        <v>141</v>
      </c>
      <c r="AE4" s="28" t="n">
        <v>116</v>
      </c>
      <c r="AF4" s="28" t="n">
        <v>111</v>
      </c>
      <c r="AG4" s="28" t="n">
        <v>110</v>
      </c>
      <c r="AH4" s="28" t="n">
        <v>94</v>
      </c>
      <c r="AI4" s="28" t="n">
        <v>97</v>
      </c>
      <c r="AJ4" s="28" t="n">
        <v>12</v>
      </c>
      <c r="AK4" s="28" t="n">
        <v>6</v>
      </c>
      <c r="AL4" s="28" t="n">
        <v>0</v>
      </c>
      <c r="AM4" s="29" t="n">
        <v>28</v>
      </c>
      <c r="AO4" s="27" t="n">
        <v>0</v>
      </c>
      <c r="AP4" s="28" t="n">
        <v>0</v>
      </c>
      <c r="AQ4" s="28" t="n">
        <v>141</v>
      </c>
      <c r="AR4" s="28" t="n">
        <v>257</v>
      </c>
      <c r="AS4" s="28" t="n">
        <v>368</v>
      </c>
      <c r="AT4" s="28" t="n">
        <v>478</v>
      </c>
      <c r="AU4" s="28" t="n">
        <v>572</v>
      </c>
      <c r="AV4" s="28" t="n">
        <v>669</v>
      </c>
      <c r="AW4" s="28" t="n">
        <v>681</v>
      </c>
      <c r="AX4" s="28" t="n">
        <v>687</v>
      </c>
      <c r="AY4" s="28" t="n">
        <v>687</v>
      </c>
      <c r="AZ4" s="29" t="n">
        <v>715</v>
      </c>
    </row>
    <row r="5" customFormat="false" ht="15" hidden="false" customHeight="false" outlineLevel="0" collapsed="false">
      <c r="A5" s="26" t="s">
        <v>63</v>
      </c>
      <c r="B5" s="27" t="n">
        <v>227</v>
      </c>
      <c r="C5" s="28" t="n">
        <v>102</v>
      </c>
      <c r="D5" s="28" t="n">
        <v>150</v>
      </c>
      <c r="E5" s="28" t="n">
        <v>138</v>
      </c>
      <c r="F5" s="28" t="n">
        <v>271</v>
      </c>
      <c r="G5" s="28" t="n">
        <v>271</v>
      </c>
      <c r="H5" s="28" t="n">
        <v>185</v>
      </c>
      <c r="I5" s="28" t="n">
        <v>120</v>
      </c>
      <c r="J5" s="28" t="n">
        <v>42</v>
      </c>
      <c r="K5" s="28" t="n">
        <v>299</v>
      </c>
      <c r="L5" s="28" t="n">
        <v>434</v>
      </c>
      <c r="M5" s="29" t="n">
        <v>576</v>
      </c>
      <c r="O5" s="27" t="n">
        <v>227</v>
      </c>
      <c r="P5" s="28" t="n">
        <v>329</v>
      </c>
      <c r="Q5" s="28" t="n">
        <v>479</v>
      </c>
      <c r="R5" s="28" t="n">
        <v>617</v>
      </c>
      <c r="S5" s="28" t="n">
        <v>888</v>
      </c>
      <c r="T5" s="28" t="n">
        <v>1159</v>
      </c>
      <c r="U5" s="28" t="n">
        <v>1344</v>
      </c>
      <c r="V5" s="28" t="n">
        <v>1464</v>
      </c>
      <c r="W5" s="28" t="n">
        <v>1506</v>
      </c>
      <c r="X5" s="28" t="n">
        <v>1805</v>
      </c>
      <c r="Y5" s="28" t="n">
        <v>2239</v>
      </c>
      <c r="Z5" s="29" t="n">
        <v>2815</v>
      </c>
      <c r="AB5" s="27" t="n">
        <v>227</v>
      </c>
      <c r="AC5" s="28" t="n">
        <v>102</v>
      </c>
      <c r="AD5" s="28" t="n">
        <v>150</v>
      </c>
      <c r="AE5" s="28" t="n">
        <v>138</v>
      </c>
      <c r="AF5" s="28" t="n">
        <v>271</v>
      </c>
      <c r="AG5" s="28" t="n">
        <v>271</v>
      </c>
      <c r="AH5" s="28" t="n">
        <v>185</v>
      </c>
      <c r="AI5" s="28" t="n">
        <v>120</v>
      </c>
      <c r="AJ5" s="28" t="n">
        <v>42</v>
      </c>
      <c r="AK5" s="28" t="n">
        <v>299</v>
      </c>
      <c r="AL5" s="28" t="n">
        <v>434</v>
      </c>
      <c r="AM5" s="29" t="n">
        <v>576</v>
      </c>
      <c r="AO5" s="27" t="n">
        <v>227</v>
      </c>
      <c r="AP5" s="28" t="n">
        <v>329</v>
      </c>
      <c r="AQ5" s="28" t="n">
        <v>479</v>
      </c>
      <c r="AR5" s="28" t="n">
        <v>617</v>
      </c>
      <c r="AS5" s="28" t="n">
        <v>888</v>
      </c>
      <c r="AT5" s="28" t="n">
        <v>1159</v>
      </c>
      <c r="AU5" s="28" t="n">
        <v>1344</v>
      </c>
      <c r="AV5" s="28" t="n">
        <v>1464</v>
      </c>
      <c r="AW5" s="28" t="n">
        <v>1506</v>
      </c>
      <c r="AX5" s="28" t="n">
        <v>1805</v>
      </c>
      <c r="AY5" s="28" t="n">
        <v>2239</v>
      </c>
      <c r="AZ5" s="29" t="n">
        <v>2815</v>
      </c>
    </row>
    <row r="6" customFormat="false" ht="15" hidden="false" customHeight="false" outlineLevel="0" collapsed="false">
      <c r="A6" s="26" t="s">
        <v>197</v>
      </c>
      <c r="B6" s="27" t="n">
        <v>57</v>
      </c>
      <c r="C6" s="28" t="n">
        <v>57</v>
      </c>
      <c r="D6" s="28" t="n">
        <v>57</v>
      </c>
      <c r="E6" s="28" t="n">
        <v>57</v>
      </c>
      <c r="F6" s="28" t="n">
        <v>61</v>
      </c>
      <c r="G6" s="28" t="n">
        <v>65</v>
      </c>
      <c r="H6" s="28" t="n">
        <v>62</v>
      </c>
      <c r="I6" s="28" t="n">
        <v>65</v>
      </c>
      <c r="J6" s="28" t="n">
        <v>65</v>
      </c>
      <c r="K6" s="28" t="n">
        <v>86</v>
      </c>
      <c r="L6" s="28" t="n">
        <v>94</v>
      </c>
      <c r="M6" s="29" t="n">
        <v>94</v>
      </c>
      <c r="O6" s="27" t="n">
        <v>57</v>
      </c>
      <c r="P6" s="28" t="n">
        <v>57</v>
      </c>
      <c r="Q6" s="28" t="n">
        <v>57</v>
      </c>
      <c r="R6" s="28" t="n">
        <v>57</v>
      </c>
      <c r="S6" s="28" t="n">
        <v>57.8</v>
      </c>
      <c r="T6" s="28" t="n">
        <v>59</v>
      </c>
      <c r="U6" s="28" t="n">
        <v>59.4285714285714</v>
      </c>
      <c r="V6" s="28" t="n">
        <v>60.125</v>
      </c>
      <c r="W6" s="28" t="n">
        <v>60.6666666666667</v>
      </c>
      <c r="X6" s="28" t="n">
        <v>63.2</v>
      </c>
      <c r="Y6" s="28" t="n">
        <v>66</v>
      </c>
      <c r="Z6" s="29" t="n">
        <v>68.3333333333333</v>
      </c>
      <c r="AB6" s="27" t="n">
        <v>57</v>
      </c>
      <c r="AC6" s="28" t="n">
        <v>57</v>
      </c>
      <c r="AD6" s="28" t="n">
        <v>57</v>
      </c>
      <c r="AE6" s="28" t="n">
        <v>57</v>
      </c>
      <c r="AF6" s="28" t="n">
        <v>61</v>
      </c>
      <c r="AG6" s="28" t="n">
        <v>65</v>
      </c>
      <c r="AH6" s="28" t="n">
        <v>62</v>
      </c>
      <c r="AI6" s="28" t="n">
        <v>65</v>
      </c>
      <c r="AJ6" s="28" t="n">
        <v>65</v>
      </c>
      <c r="AK6" s="28" t="n">
        <v>86</v>
      </c>
      <c r="AL6" s="28" t="n">
        <v>94</v>
      </c>
      <c r="AM6" s="29" t="n">
        <v>94</v>
      </c>
      <c r="AO6" s="27" t="n">
        <v>57</v>
      </c>
      <c r="AP6" s="28" t="n">
        <v>57</v>
      </c>
      <c r="AQ6" s="28" t="n">
        <v>57</v>
      </c>
      <c r="AR6" s="28" t="n">
        <v>57</v>
      </c>
      <c r="AS6" s="28" t="n">
        <v>57.8</v>
      </c>
      <c r="AT6" s="28" t="n">
        <v>59</v>
      </c>
      <c r="AU6" s="28" t="n">
        <v>59.4285714285714</v>
      </c>
      <c r="AV6" s="28" t="n">
        <v>60.125</v>
      </c>
      <c r="AW6" s="28" t="n">
        <v>60.6666666666667</v>
      </c>
      <c r="AX6" s="28" t="n">
        <v>63.2</v>
      </c>
      <c r="AY6" s="28" t="n">
        <v>66</v>
      </c>
      <c r="AZ6" s="29" t="n">
        <v>68.3333333333333</v>
      </c>
    </row>
    <row r="7" customFormat="false" ht="15" hidden="false" customHeight="false" outlineLevel="0" collapsed="false">
      <c r="A7" s="30" t="s">
        <v>198</v>
      </c>
      <c r="B7" s="31" t="n">
        <v>3.98245614035088</v>
      </c>
      <c r="C7" s="32" t="n">
        <v>1.78947368421053</v>
      </c>
      <c r="D7" s="32" t="n">
        <v>2.63157894736842</v>
      </c>
      <c r="E7" s="32" t="n">
        <v>2.42105263157895</v>
      </c>
      <c r="F7" s="32" t="n">
        <v>4.44262295081967</v>
      </c>
      <c r="G7" s="32" t="n">
        <v>4.16923076923077</v>
      </c>
      <c r="H7" s="32" t="n">
        <v>2.98387096774194</v>
      </c>
      <c r="I7" s="32" t="n">
        <v>1.84615384615385</v>
      </c>
      <c r="J7" s="32" t="n">
        <v>0.646153846153846</v>
      </c>
      <c r="K7" s="32" t="n">
        <v>3.47674418604651</v>
      </c>
      <c r="L7" s="32" t="n">
        <v>4.61702127659575</v>
      </c>
      <c r="M7" s="33" t="n">
        <v>6.12765957446809</v>
      </c>
      <c r="O7" s="31" t="n">
        <v>3.98245614035088</v>
      </c>
      <c r="P7" s="34" t="n">
        <v>2.8859649122807</v>
      </c>
      <c r="Q7" s="34" t="n">
        <v>2.80116959064327</v>
      </c>
      <c r="R7" s="34" t="n">
        <v>2.70614035087719</v>
      </c>
      <c r="S7" s="34" t="n">
        <v>3.07266435986159</v>
      </c>
      <c r="T7" s="34" t="n">
        <v>3.27401129943503</v>
      </c>
      <c r="U7" s="34" t="n">
        <v>3.23076923076923</v>
      </c>
      <c r="V7" s="34" t="n">
        <v>3.04365904365904</v>
      </c>
      <c r="W7" s="34" t="n">
        <v>2.75824175824176</v>
      </c>
      <c r="X7" s="34" t="n">
        <v>2.85601265822785</v>
      </c>
      <c r="Y7" s="34" t="n">
        <v>3.08402203856749</v>
      </c>
      <c r="Z7" s="35" t="n">
        <v>3.43292682926829</v>
      </c>
      <c r="AB7" s="31" t="n">
        <v>3.98245614035088</v>
      </c>
      <c r="AC7" s="32" t="n">
        <v>1.78947368421053</v>
      </c>
      <c r="AD7" s="32" t="n">
        <v>2.63157894736842</v>
      </c>
      <c r="AE7" s="32" t="n">
        <v>2.42105263157895</v>
      </c>
      <c r="AF7" s="32" t="n">
        <v>4.44262295081967</v>
      </c>
      <c r="AG7" s="32" t="n">
        <v>4.16923076923077</v>
      </c>
      <c r="AH7" s="32" t="n">
        <v>2.98387096774194</v>
      </c>
      <c r="AI7" s="32" t="n">
        <v>1.84615384615385</v>
      </c>
      <c r="AJ7" s="32" t="n">
        <v>0.646153846153846</v>
      </c>
      <c r="AK7" s="32" t="n">
        <v>3.47674418604651</v>
      </c>
      <c r="AL7" s="32" t="n">
        <v>4.61702127659575</v>
      </c>
      <c r="AM7" s="33" t="n">
        <v>6.12765957446809</v>
      </c>
      <c r="AO7" s="31" t="n">
        <v>3.98245614035088</v>
      </c>
      <c r="AP7" s="32" t="n">
        <v>2.8859649122807</v>
      </c>
      <c r="AQ7" s="32" t="n">
        <v>2.80116959064327</v>
      </c>
      <c r="AR7" s="32" t="n">
        <v>2.70614035087719</v>
      </c>
      <c r="AS7" s="32" t="n">
        <v>3.07266435986159</v>
      </c>
      <c r="AT7" s="32" t="n">
        <v>3.27401129943503</v>
      </c>
      <c r="AU7" s="32" t="n">
        <v>3.23076923076923</v>
      </c>
      <c r="AV7" s="32" t="n">
        <v>3.04365904365904</v>
      </c>
      <c r="AW7" s="32" t="n">
        <v>2.75824175824176</v>
      </c>
      <c r="AX7" s="32" t="n">
        <v>2.85601265822785</v>
      </c>
      <c r="AY7" s="32" t="n">
        <v>3.08402203856749</v>
      </c>
      <c r="AZ7" s="33" t="n">
        <v>3.43292682926829</v>
      </c>
    </row>
    <row r="8" s="40" customFormat="true" ht="15" hidden="false" customHeight="false" outlineLevel="0" collapsed="false">
      <c r="A8" s="36" t="s">
        <v>199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9"/>
      <c r="O8" s="37"/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  <c r="AB8" s="41" t="n">
        <v>3.813</v>
      </c>
      <c r="AC8" s="41" t="n">
        <v>3.9</v>
      </c>
      <c r="AD8" s="41" t="n">
        <v>3.81</v>
      </c>
      <c r="AE8" s="41" t="n">
        <v>3.74</v>
      </c>
      <c r="AF8" s="41" t="n">
        <v>3.8</v>
      </c>
      <c r="AG8" s="41" t="n">
        <v>3.86</v>
      </c>
      <c r="AH8" s="41" t="n">
        <v>3.9</v>
      </c>
      <c r="AI8" s="41" t="n">
        <v>3.91</v>
      </c>
      <c r="AJ8" s="41" t="n">
        <v>3.91</v>
      </c>
      <c r="AK8" s="41" t="n">
        <v>3.93</v>
      </c>
      <c r="AL8" s="41" t="n">
        <v>4</v>
      </c>
      <c r="AM8" s="42" t="n">
        <v>4.18</v>
      </c>
      <c r="AO8" s="37" t="n">
        <v>3.813</v>
      </c>
      <c r="AP8" s="37" t="n">
        <v>3.9</v>
      </c>
      <c r="AQ8" s="37" t="n">
        <v>3.81</v>
      </c>
      <c r="AR8" s="37" t="n">
        <v>3.74</v>
      </c>
      <c r="AS8" s="37" t="n">
        <v>3.8</v>
      </c>
      <c r="AT8" s="37" t="n">
        <v>3.86</v>
      </c>
      <c r="AU8" s="37" t="n">
        <v>3.9</v>
      </c>
      <c r="AV8" s="37" t="n">
        <v>3.91</v>
      </c>
      <c r="AW8" s="37" t="n">
        <v>3.91</v>
      </c>
      <c r="AX8" s="37" t="n">
        <v>3.93</v>
      </c>
      <c r="AY8" s="37" t="n">
        <v>4</v>
      </c>
      <c r="AZ8" s="43" t="n">
        <v>4.18</v>
      </c>
    </row>
    <row r="9" customFormat="false" ht="15" hidden="false" customHeight="false" outlineLevel="0" collapsed="false">
      <c r="A9" s="36" t="s">
        <v>200</v>
      </c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6"/>
      <c r="O9" s="44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B9" s="47" t="n">
        <v>3.97</v>
      </c>
      <c r="AC9" s="47" t="n">
        <v>3.92</v>
      </c>
      <c r="AD9" s="47" t="n">
        <v>3.85</v>
      </c>
      <c r="AE9" s="47" t="n">
        <v>3.78</v>
      </c>
      <c r="AF9" s="47" t="n">
        <v>3.85</v>
      </c>
      <c r="AG9" s="47" t="n">
        <v>3.91</v>
      </c>
      <c r="AH9" s="47" t="n">
        <v>3.95</v>
      </c>
      <c r="AI9" s="47" t="n">
        <v>3.96</v>
      </c>
      <c r="AJ9" s="47" t="n">
        <v>3.96</v>
      </c>
      <c r="AK9" s="47" t="n">
        <v>3.98</v>
      </c>
      <c r="AL9" s="47" t="n">
        <v>4.05</v>
      </c>
      <c r="AM9" s="48" t="n">
        <v>4.25</v>
      </c>
      <c r="AO9" s="49" t="n">
        <v>3.97</v>
      </c>
      <c r="AP9" s="49" t="n">
        <v>3.92</v>
      </c>
      <c r="AQ9" s="49" t="n">
        <v>3.85</v>
      </c>
      <c r="AR9" s="49" t="n">
        <v>3.78</v>
      </c>
      <c r="AS9" s="49" t="n">
        <v>3.85</v>
      </c>
      <c r="AT9" s="49" t="n">
        <v>3.91</v>
      </c>
      <c r="AU9" s="49" t="n">
        <v>3.95</v>
      </c>
      <c r="AV9" s="49" t="n">
        <v>3.96</v>
      </c>
      <c r="AW9" s="49" t="n">
        <v>3.96</v>
      </c>
      <c r="AX9" s="49" t="n">
        <v>3.98</v>
      </c>
      <c r="AY9" s="49" t="n">
        <v>4.05</v>
      </c>
      <c r="AZ9" s="50" t="n">
        <v>4.25</v>
      </c>
    </row>
    <row r="10" customFormat="false" ht="15" hidden="false" customHeight="false" outlineLevel="0" collapsed="false">
      <c r="A10" s="26" t="s">
        <v>201</v>
      </c>
      <c r="B10" s="51" t="n">
        <v>6465897.78</v>
      </c>
      <c r="C10" s="52" t="n">
        <v>1695608.81</v>
      </c>
      <c r="D10" s="52" t="n">
        <v>1122493.09</v>
      </c>
      <c r="E10" s="52" t="n">
        <v>631801.78</v>
      </c>
      <c r="F10" s="52" t="n">
        <v>2798635.07</v>
      </c>
      <c r="G10" s="52" t="n">
        <v>2387390.84</v>
      </c>
      <c r="H10" s="52" t="n">
        <v>1329309.23</v>
      </c>
      <c r="I10" s="52" t="n">
        <v>492388.98</v>
      </c>
      <c r="J10" s="52" t="n">
        <v>307635.54</v>
      </c>
      <c r="K10" s="52" t="n">
        <v>5804901.8</v>
      </c>
      <c r="L10" s="52" t="n">
        <v>7796867.36</v>
      </c>
      <c r="M10" s="53" t="n">
        <v>6949765.45</v>
      </c>
      <c r="O10" s="51" t="n">
        <v>6465897.78</v>
      </c>
      <c r="P10" s="52" t="n">
        <v>8161506.59</v>
      </c>
      <c r="Q10" s="52" t="n">
        <v>9283999.68</v>
      </c>
      <c r="R10" s="52" t="n">
        <v>9915801.46</v>
      </c>
      <c r="S10" s="52" t="n">
        <v>12714436.53</v>
      </c>
      <c r="T10" s="52" t="n">
        <v>15101827.37</v>
      </c>
      <c r="U10" s="52" t="n">
        <v>16431136.6</v>
      </c>
      <c r="V10" s="52" t="n">
        <v>16923525.58</v>
      </c>
      <c r="W10" s="52" t="n">
        <v>17231161.12</v>
      </c>
      <c r="X10" s="52" t="n">
        <v>23036062.92</v>
      </c>
      <c r="Y10" s="52" t="n">
        <v>30832930.28</v>
      </c>
      <c r="Z10" s="53" t="n">
        <v>37782695.73</v>
      </c>
      <c r="AB10" s="51" t="n">
        <v>1695750.79464988</v>
      </c>
      <c r="AC10" s="52" t="n">
        <v>434771.48974359</v>
      </c>
      <c r="AD10" s="52" t="n">
        <v>294617.608923884</v>
      </c>
      <c r="AE10" s="52" t="n">
        <v>168930.957219251</v>
      </c>
      <c r="AF10" s="52" t="n">
        <v>736482.913157895</v>
      </c>
      <c r="AG10" s="52" t="n">
        <v>618495.03626943</v>
      </c>
      <c r="AH10" s="52" t="n">
        <v>340848.520512821</v>
      </c>
      <c r="AI10" s="52" t="n">
        <v>125930.685421995</v>
      </c>
      <c r="AJ10" s="52" t="n">
        <v>78679.1662404092</v>
      </c>
      <c r="AK10" s="52" t="n">
        <v>1477074.24936387</v>
      </c>
      <c r="AL10" s="52" t="n">
        <v>1949216.84</v>
      </c>
      <c r="AM10" s="53" t="n">
        <v>1662623.31339713</v>
      </c>
      <c r="AO10" s="51" t="n">
        <v>1695750.79464988</v>
      </c>
      <c r="AP10" s="52" t="n">
        <v>2130522.28439347</v>
      </c>
      <c r="AQ10" s="52" t="n">
        <v>2425139.89331736</v>
      </c>
      <c r="AR10" s="52" t="n">
        <v>2594070.85053661</v>
      </c>
      <c r="AS10" s="52" t="n">
        <v>3330553.7636945</v>
      </c>
      <c r="AT10" s="52" t="n">
        <v>3949048.79996393</v>
      </c>
      <c r="AU10" s="52" t="n">
        <v>4289897.32047675</v>
      </c>
      <c r="AV10" s="52" t="n">
        <v>4415828.00589875</v>
      </c>
      <c r="AW10" s="52" t="n">
        <v>4494507.17213916</v>
      </c>
      <c r="AX10" s="52" t="n">
        <v>5971581.42150302</v>
      </c>
      <c r="AY10" s="52" t="n">
        <v>7920798.26150302</v>
      </c>
      <c r="AZ10" s="53" t="n">
        <v>9583421.57490015</v>
      </c>
    </row>
    <row r="11" customFormat="false" ht="15" hidden="false" customHeight="false" outlineLevel="0" collapsed="false">
      <c r="A11" s="54" t="s">
        <v>202</v>
      </c>
      <c r="B11" s="55" t="n">
        <v>28484.1311894273</v>
      </c>
      <c r="C11" s="56" t="n">
        <v>16623.6157843137</v>
      </c>
      <c r="D11" s="57" t="n">
        <v>7483.28726666667</v>
      </c>
      <c r="E11" s="57" t="n">
        <v>4578.27376811594</v>
      </c>
      <c r="F11" s="57" t="n">
        <v>10327.0666789668</v>
      </c>
      <c r="G11" s="57" t="n">
        <v>8809.56029520295</v>
      </c>
      <c r="H11" s="57" t="n">
        <v>7185.4552972973</v>
      </c>
      <c r="I11" s="57" t="n">
        <v>4103.2415</v>
      </c>
      <c r="J11" s="57" t="n">
        <v>7324.65571428572</v>
      </c>
      <c r="K11" s="57" t="n">
        <v>19414.3872909699</v>
      </c>
      <c r="L11" s="57" t="n">
        <v>17965.1321658986</v>
      </c>
      <c r="M11" s="57" t="n">
        <v>12065.5650173611</v>
      </c>
      <c r="N11" s="4"/>
      <c r="O11" s="57" t="n">
        <v>28484.1311894273</v>
      </c>
      <c r="P11" s="57" t="n">
        <v>24807.0109118541</v>
      </c>
      <c r="Q11" s="57" t="n">
        <v>19382.0452609603</v>
      </c>
      <c r="R11" s="57" t="n">
        <v>16070.9910210697</v>
      </c>
      <c r="S11" s="57" t="n">
        <v>14318.0591554054</v>
      </c>
      <c r="T11" s="58"/>
      <c r="U11" s="58"/>
      <c r="V11" s="58"/>
      <c r="W11" s="58"/>
      <c r="X11" s="58"/>
      <c r="Y11" s="58"/>
      <c r="Z11" s="59"/>
      <c r="AB11" s="60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9"/>
      <c r="AO11" s="60" t="n">
        <v>0</v>
      </c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</row>
    <row r="12" customFormat="false" ht="15" hidden="false" customHeight="false" outlineLevel="1" collapsed="false">
      <c r="A12" s="54" t="s">
        <v>203</v>
      </c>
      <c r="B12" s="61"/>
      <c r="C12" s="57"/>
      <c r="D12" s="57"/>
      <c r="E12" s="57"/>
      <c r="F12" s="57"/>
      <c r="G12" s="57"/>
      <c r="H12" s="62"/>
      <c r="I12" s="62"/>
      <c r="J12" s="62"/>
      <c r="K12" s="62"/>
      <c r="L12" s="62"/>
      <c r="M12" s="63"/>
      <c r="O12" s="61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3"/>
      <c r="AB12" s="61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3"/>
      <c r="AO12" s="61" t="n">
        <v>0</v>
      </c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3"/>
    </row>
    <row r="13" customFormat="false" ht="15" hidden="false" customHeight="false" outlineLevel="1" collapsed="false">
      <c r="A13" s="64" t="s">
        <v>204</v>
      </c>
      <c r="B13" s="61" t="n">
        <v>540121.67</v>
      </c>
      <c r="C13" s="62" t="n">
        <v>280273.77</v>
      </c>
      <c r="D13" s="62" t="n">
        <v>137376.31</v>
      </c>
      <c r="E13" s="62" t="n">
        <v>251041.2</v>
      </c>
      <c r="F13" s="62" t="n">
        <v>517856.34</v>
      </c>
      <c r="G13" s="62" t="n">
        <v>441806.84</v>
      </c>
      <c r="H13" s="62" t="n">
        <v>291658.1</v>
      </c>
      <c r="I13" s="62" t="n">
        <v>236633.44</v>
      </c>
      <c r="J13" s="62" t="n">
        <v>122965.57</v>
      </c>
      <c r="K13" s="62" t="n">
        <v>772595.51</v>
      </c>
      <c r="L13" s="62" t="n">
        <v>831930.2</v>
      </c>
      <c r="M13" s="63" t="n">
        <v>935856.77</v>
      </c>
      <c r="O13" s="61" t="n">
        <v>540121.67</v>
      </c>
      <c r="P13" s="62" t="n">
        <v>820395.44</v>
      </c>
      <c r="Q13" s="62" t="n">
        <v>957771.75</v>
      </c>
      <c r="R13" s="62" t="n">
        <v>1208812.95</v>
      </c>
      <c r="S13" s="62" t="n">
        <v>1726669.29</v>
      </c>
      <c r="T13" s="62" t="n">
        <v>2168476.13</v>
      </c>
      <c r="U13" s="62" t="n">
        <v>2460134.23</v>
      </c>
      <c r="V13" s="62" t="n">
        <v>2696767.67</v>
      </c>
      <c r="W13" s="62" t="n">
        <v>2819733.24</v>
      </c>
      <c r="X13" s="62" t="n">
        <v>3592328.75</v>
      </c>
      <c r="Y13" s="62" t="n">
        <v>4424258.95</v>
      </c>
      <c r="Z13" s="63" t="n">
        <v>5360115.72</v>
      </c>
      <c r="AB13" s="61" t="n">
        <v>141652.680304222</v>
      </c>
      <c r="AC13" s="62" t="n">
        <v>71865.0692307692</v>
      </c>
      <c r="AD13" s="62" t="n">
        <v>36056.7742782152</v>
      </c>
      <c r="AE13" s="62" t="n">
        <v>67123.3155080214</v>
      </c>
      <c r="AF13" s="62" t="n">
        <v>136277.984210526</v>
      </c>
      <c r="AG13" s="62" t="n">
        <v>114457.730569948</v>
      </c>
      <c r="AH13" s="62" t="n">
        <v>74784.1282051282</v>
      </c>
      <c r="AI13" s="62" t="n">
        <v>60520.0613810742</v>
      </c>
      <c r="AJ13" s="62" t="n">
        <v>31448.9948849105</v>
      </c>
      <c r="AK13" s="62" t="n">
        <v>196589.188295165</v>
      </c>
      <c r="AL13" s="62" t="n">
        <v>207982.55</v>
      </c>
      <c r="AM13" s="63" t="n">
        <v>223889.179425837</v>
      </c>
      <c r="AO13" s="61" t="n">
        <v>141652.680304222</v>
      </c>
      <c r="AP13" s="62" t="n">
        <v>213517.749534992</v>
      </c>
      <c r="AQ13" s="62" t="n">
        <v>249574.523813207</v>
      </c>
      <c r="AR13" s="62" t="n">
        <v>316697.839321228</v>
      </c>
      <c r="AS13" s="62" t="n">
        <v>452975.823531755</v>
      </c>
      <c r="AT13" s="62" t="n">
        <v>567433.554101703</v>
      </c>
      <c r="AU13" s="62" t="n">
        <v>642217.682306831</v>
      </c>
      <c r="AV13" s="62" t="n">
        <v>702737.743687905</v>
      </c>
      <c r="AW13" s="62" t="n">
        <v>734186.738572816</v>
      </c>
      <c r="AX13" s="62" t="n">
        <v>930775.926867981</v>
      </c>
      <c r="AY13" s="62" t="n">
        <v>1138758.47686798</v>
      </c>
      <c r="AZ13" s="63" t="n">
        <v>1362647.65629382</v>
      </c>
    </row>
    <row r="14" customFormat="false" ht="15" hidden="false" customHeight="false" outlineLevel="1" collapsed="false">
      <c r="A14" s="65" t="s">
        <v>205</v>
      </c>
      <c r="B14" s="61" t="n">
        <v>21444.27</v>
      </c>
      <c r="C14" s="62" t="n">
        <v>11611.02</v>
      </c>
      <c r="D14" s="62" t="n">
        <v>4632</v>
      </c>
      <c r="E14" s="62" t="n">
        <v>9665.02</v>
      </c>
      <c r="F14" s="62" t="n">
        <v>22838.04</v>
      </c>
      <c r="G14" s="62" t="n">
        <v>16808.03</v>
      </c>
      <c r="H14" s="62" t="n">
        <v>8177.03</v>
      </c>
      <c r="I14" s="62" t="n">
        <v>8033</v>
      </c>
      <c r="J14" s="62" t="n">
        <v>13798</v>
      </c>
      <c r="K14" s="62" t="n">
        <v>12241.5</v>
      </c>
      <c r="L14" s="62" t="n">
        <v>22091.99</v>
      </c>
      <c r="M14" s="63" t="n">
        <v>30891</v>
      </c>
      <c r="O14" s="61" t="n">
        <v>21444.27</v>
      </c>
      <c r="P14" s="62" t="n">
        <v>33055.29</v>
      </c>
      <c r="Q14" s="62" t="n">
        <v>37687.29</v>
      </c>
      <c r="R14" s="62" t="n">
        <v>47352.31</v>
      </c>
      <c r="S14" s="62" t="n">
        <v>70190.35</v>
      </c>
      <c r="T14" s="62" t="n">
        <v>86998.38</v>
      </c>
      <c r="U14" s="62" t="n">
        <v>95175.41</v>
      </c>
      <c r="V14" s="62" t="n">
        <v>103208.41</v>
      </c>
      <c r="W14" s="62" t="n">
        <v>117006.41</v>
      </c>
      <c r="X14" s="62" t="n">
        <v>129247.91</v>
      </c>
      <c r="Y14" s="62" t="n">
        <v>151339.9</v>
      </c>
      <c r="Z14" s="63" t="n">
        <v>182230.9</v>
      </c>
      <c r="AB14" s="61" t="n">
        <v>5623.98898505114</v>
      </c>
      <c r="AC14" s="62" t="n">
        <v>2977.18461538462</v>
      </c>
      <c r="AD14" s="62" t="n">
        <v>1215.74803149606</v>
      </c>
      <c r="AE14" s="62" t="n">
        <v>2584.22994652406</v>
      </c>
      <c r="AF14" s="62" t="n">
        <v>6010.01052631579</v>
      </c>
      <c r="AG14" s="62" t="n">
        <v>4354.41191709845</v>
      </c>
      <c r="AH14" s="62" t="n">
        <v>2096.67435897436</v>
      </c>
      <c r="AI14" s="62" t="n">
        <v>2054.47570332481</v>
      </c>
      <c r="AJ14" s="62" t="n">
        <v>3528.90025575448</v>
      </c>
      <c r="AK14" s="62" t="n">
        <v>3114.88549618321</v>
      </c>
      <c r="AL14" s="62" t="n">
        <v>5522.9975</v>
      </c>
      <c r="AM14" s="63" t="n">
        <v>7390.19138755981</v>
      </c>
      <c r="AO14" s="61" t="n">
        <v>5623.98898505114</v>
      </c>
      <c r="AP14" s="62" t="n">
        <v>8601.17360043576</v>
      </c>
      <c r="AQ14" s="62" t="n">
        <v>9816.92163193182</v>
      </c>
      <c r="AR14" s="62" t="n">
        <v>12401.1515784559</v>
      </c>
      <c r="AS14" s="62" t="n">
        <v>18411.1621047717</v>
      </c>
      <c r="AT14" s="62" t="n">
        <v>22765.5740218701</v>
      </c>
      <c r="AU14" s="62" t="n">
        <v>24862.2483808445</v>
      </c>
      <c r="AV14" s="62" t="n">
        <v>26916.7240841693</v>
      </c>
      <c r="AW14" s="62" t="n">
        <v>30445.6243399238</v>
      </c>
      <c r="AX14" s="62" t="n">
        <v>33560.509836107</v>
      </c>
      <c r="AY14" s="62" t="n">
        <v>39083.507336107</v>
      </c>
      <c r="AZ14" s="63" t="n">
        <v>46473.6987236668</v>
      </c>
    </row>
    <row r="15" customFormat="false" ht="15" hidden="false" customHeight="false" outlineLevel="1" collapsed="false">
      <c r="A15" s="64" t="s">
        <v>206</v>
      </c>
      <c r="B15" s="61" t="n">
        <v>152948</v>
      </c>
      <c r="C15" s="62" t="n">
        <v>126381</v>
      </c>
      <c r="D15" s="62" t="n">
        <v>34869.5</v>
      </c>
      <c r="E15" s="62" t="n">
        <v>38318</v>
      </c>
      <c r="F15" s="62" t="n">
        <v>189956</v>
      </c>
      <c r="G15" s="62" t="n">
        <v>155579</v>
      </c>
      <c r="H15" s="62" t="n">
        <v>136603</v>
      </c>
      <c r="I15" s="62" t="n">
        <v>41580</v>
      </c>
      <c r="J15" s="62" t="n">
        <v>98904</v>
      </c>
      <c r="K15" s="62" t="n">
        <v>229898.5</v>
      </c>
      <c r="L15" s="62" t="n">
        <v>303343.6</v>
      </c>
      <c r="M15" s="63" t="n">
        <v>368007.8</v>
      </c>
      <c r="O15" s="61" t="n">
        <v>152948</v>
      </c>
      <c r="P15" s="62" t="n">
        <v>279329</v>
      </c>
      <c r="Q15" s="62" t="n">
        <v>314198.5</v>
      </c>
      <c r="R15" s="62" t="n">
        <v>352516.5</v>
      </c>
      <c r="S15" s="62" t="n">
        <v>542472.5</v>
      </c>
      <c r="T15" s="62" t="n">
        <v>698051.5</v>
      </c>
      <c r="U15" s="62" t="n">
        <v>834654.5</v>
      </c>
      <c r="V15" s="62" t="n">
        <v>876234.5</v>
      </c>
      <c r="W15" s="62" t="n">
        <v>975138.5</v>
      </c>
      <c r="X15" s="62" t="n">
        <v>1205037</v>
      </c>
      <c r="Y15" s="62" t="n">
        <v>1508380.6</v>
      </c>
      <c r="Z15" s="63" t="n">
        <v>1876388.4</v>
      </c>
      <c r="AB15" s="61" t="n">
        <v>40112.2475740886</v>
      </c>
      <c r="AC15" s="62" t="n">
        <v>32405.3846153846</v>
      </c>
      <c r="AD15" s="62" t="n">
        <v>9152.09973753281</v>
      </c>
      <c r="AE15" s="62" t="n">
        <v>10245.4545454545</v>
      </c>
      <c r="AF15" s="62" t="n">
        <v>49988.4210526316</v>
      </c>
      <c r="AG15" s="62" t="n">
        <v>40305.4404145078</v>
      </c>
      <c r="AH15" s="62" t="n">
        <v>35026.4102564103</v>
      </c>
      <c r="AI15" s="62" t="n">
        <v>10634.2710997442</v>
      </c>
      <c r="AJ15" s="62" t="n">
        <v>25295.1406649616</v>
      </c>
      <c r="AK15" s="62" t="n">
        <v>58498.3460559796</v>
      </c>
      <c r="AL15" s="62" t="n">
        <v>75835.9</v>
      </c>
      <c r="AM15" s="63" t="n">
        <v>88040.1435406699</v>
      </c>
      <c r="AO15" s="61" t="n">
        <v>40112.2475740886</v>
      </c>
      <c r="AP15" s="62" t="n">
        <v>72517.6321894733</v>
      </c>
      <c r="AQ15" s="62" t="n">
        <v>81669.7319270061</v>
      </c>
      <c r="AR15" s="62" t="n">
        <v>91915.1864724606</v>
      </c>
      <c r="AS15" s="62" t="n">
        <v>141903.607525092</v>
      </c>
      <c r="AT15" s="62" t="n">
        <v>182209.0479396</v>
      </c>
      <c r="AU15" s="62" t="n">
        <v>217235.45819601</v>
      </c>
      <c r="AV15" s="62" t="n">
        <v>227869.729295754</v>
      </c>
      <c r="AW15" s="62" t="n">
        <v>253164.869960716</v>
      </c>
      <c r="AX15" s="62" t="n">
        <v>311663.216016696</v>
      </c>
      <c r="AY15" s="62" t="n">
        <v>387499.116016696</v>
      </c>
      <c r="AZ15" s="63" t="n">
        <v>475539.259557366</v>
      </c>
    </row>
    <row r="16" customFormat="false" ht="15" hidden="false" customHeight="false" outlineLevel="1" collapsed="false">
      <c r="A16" s="64" t="s">
        <v>119</v>
      </c>
      <c r="B16" s="61" t="n">
        <v>3231353.62</v>
      </c>
      <c r="C16" s="62" t="n">
        <v>374469.79</v>
      </c>
      <c r="D16" s="62" t="n">
        <v>43825.39</v>
      </c>
      <c r="E16" s="62" t="n">
        <v>0</v>
      </c>
      <c r="F16" s="62" t="n">
        <v>1951</v>
      </c>
      <c r="G16" s="62" t="n">
        <v>0</v>
      </c>
      <c r="H16" s="62" t="n">
        <v>7502.09</v>
      </c>
      <c r="I16" s="62" t="n">
        <v>0</v>
      </c>
      <c r="J16" s="62" t="n">
        <v>4267.33</v>
      </c>
      <c r="K16" s="62" t="n">
        <v>1956596.18</v>
      </c>
      <c r="L16" s="62" t="n">
        <v>3286082.09</v>
      </c>
      <c r="M16" s="63" t="n">
        <v>1508173.96</v>
      </c>
      <c r="O16" s="61" t="n">
        <v>3231353.62</v>
      </c>
      <c r="P16" s="62" t="n">
        <v>3605823.41</v>
      </c>
      <c r="Q16" s="62" t="n">
        <v>3649648.8</v>
      </c>
      <c r="R16" s="62" t="n">
        <v>3649648.8</v>
      </c>
      <c r="S16" s="62" t="n">
        <v>3651599.8</v>
      </c>
      <c r="T16" s="62" t="n">
        <v>3651599.8</v>
      </c>
      <c r="U16" s="62" t="n">
        <v>3659101.89</v>
      </c>
      <c r="V16" s="62" t="n">
        <v>3659101.89</v>
      </c>
      <c r="W16" s="62" t="n">
        <v>3663369.22</v>
      </c>
      <c r="X16" s="62" t="n">
        <v>5619965.4</v>
      </c>
      <c r="Y16" s="62" t="n">
        <v>8906047.49</v>
      </c>
      <c r="Z16" s="63" t="n">
        <v>10414221.45</v>
      </c>
      <c r="AB16" s="61" t="n">
        <v>847457.020718594</v>
      </c>
      <c r="AC16" s="62" t="n">
        <v>96017.8948717949</v>
      </c>
      <c r="AD16" s="62" t="n">
        <v>11502.7270341207</v>
      </c>
      <c r="AE16" s="62" t="n">
        <v>0</v>
      </c>
      <c r="AF16" s="62" t="n">
        <v>513.421052631579</v>
      </c>
      <c r="AG16" s="62" t="n">
        <v>0</v>
      </c>
      <c r="AH16" s="62" t="n">
        <v>1923.61282051282</v>
      </c>
      <c r="AI16" s="62" t="n">
        <v>0</v>
      </c>
      <c r="AJ16" s="62" t="n">
        <v>1091.38874680307</v>
      </c>
      <c r="AK16" s="62" t="n">
        <v>497861.623409669</v>
      </c>
      <c r="AL16" s="62" t="n">
        <v>821520.5225</v>
      </c>
      <c r="AM16" s="63" t="n">
        <v>360807.167464115</v>
      </c>
      <c r="AO16" s="61" t="n">
        <v>847457.020718594</v>
      </c>
      <c r="AP16" s="62" t="n">
        <v>943474.915590389</v>
      </c>
      <c r="AQ16" s="62" t="n">
        <v>954977.64262451</v>
      </c>
      <c r="AR16" s="62" t="n">
        <v>954977.64262451</v>
      </c>
      <c r="AS16" s="62" t="n">
        <v>955491.063677141</v>
      </c>
      <c r="AT16" s="62" t="n">
        <v>955491.063677141</v>
      </c>
      <c r="AU16" s="62" t="n">
        <v>957414.676497654</v>
      </c>
      <c r="AV16" s="62" t="n">
        <v>957414.676497654</v>
      </c>
      <c r="AW16" s="62" t="n">
        <v>958506.065244457</v>
      </c>
      <c r="AX16" s="62" t="n">
        <v>1456367.68865413</v>
      </c>
      <c r="AY16" s="62" t="n">
        <v>2277888.21115413</v>
      </c>
      <c r="AZ16" s="63" t="n">
        <v>2638695.37861824</v>
      </c>
    </row>
    <row r="17" customFormat="false" ht="15" hidden="false" customHeight="false" outlineLevel="1" collapsed="false">
      <c r="A17" s="64" t="s">
        <v>207</v>
      </c>
      <c r="B17" s="61" t="n">
        <v>84100</v>
      </c>
      <c r="C17" s="62" t="n">
        <v>20700</v>
      </c>
      <c r="D17" s="62" t="n">
        <v>27200</v>
      </c>
      <c r="E17" s="62" t="n">
        <v>10000</v>
      </c>
      <c r="F17" s="62" t="n">
        <v>45150</v>
      </c>
      <c r="G17" s="62" t="n">
        <v>48700</v>
      </c>
      <c r="H17" s="62" t="n">
        <v>19100</v>
      </c>
      <c r="I17" s="62" t="n">
        <v>16350</v>
      </c>
      <c r="J17" s="62" t="n">
        <v>8000</v>
      </c>
      <c r="K17" s="62" t="n">
        <v>75750</v>
      </c>
      <c r="L17" s="62" t="n">
        <v>128400</v>
      </c>
      <c r="M17" s="63" t="n">
        <v>169436.38</v>
      </c>
      <c r="O17" s="61" t="n">
        <v>84100</v>
      </c>
      <c r="P17" s="62" t="n">
        <v>104800</v>
      </c>
      <c r="Q17" s="62" t="n">
        <v>132000</v>
      </c>
      <c r="R17" s="62" t="n">
        <v>142000</v>
      </c>
      <c r="S17" s="62" t="n">
        <v>187150</v>
      </c>
      <c r="T17" s="62" t="n">
        <v>235850</v>
      </c>
      <c r="U17" s="62" t="n">
        <v>254950</v>
      </c>
      <c r="V17" s="62" t="n">
        <v>271300</v>
      </c>
      <c r="W17" s="62" t="n">
        <v>279300</v>
      </c>
      <c r="X17" s="62" t="n">
        <v>355050</v>
      </c>
      <c r="Y17" s="62" t="n">
        <v>483450</v>
      </c>
      <c r="Z17" s="63" t="n">
        <v>652886.38</v>
      </c>
      <c r="AB17" s="61" t="n">
        <v>22056.1237870443</v>
      </c>
      <c r="AC17" s="62" t="n">
        <v>5307.69230769231</v>
      </c>
      <c r="AD17" s="62" t="n">
        <v>7139.10761154856</v>
      </c>
      <c r="AE17" s="62" t="n">
        <v>2673.79679144385</v>
      </c>
      <c r="AF17" s="62" t="n">
        <v>11881.5789473684</v>
      </c>
      <c r="AG17" s="62" t="n">
        <v>12616.5803108808</v>
      </c>
      <c r="AH17" s="62" t="n">
        <v>4897.4358974359</v>
      </c>
      <c r="AI17" s="62" t="n">
        <v>4181.58567774936</v>
      </c>
      <c r="AJ17" s="62" t="n">
        <v>2046.0358056266</v>
      </c>
      <c r="AK17" s="62" t="n">
        <v>19274.8091603053</v>
      </c>
      <c r="AL17" s="62" t="n">
        <v>32100</v>
      </c>
      <c r="AM17" s="63" t="n">
        <v>40535.019138756</v>
      </c>
      <c r="AO17" s="61" t="n">
        <v>22056.1237870443</v>
      </c>
      <c r="AP17" s="62" t="n">
        <v>27363.8160947366</v>
      </c>
      <c r="AQ17" s="62" t="n">
        <v>34502.9237062852</v>
      </c>
      <c r="AR17" s="62" t="n">
        <v>37176.720497729</v>
      </c>
      <c r="AS17" s="62" t="n">
        <v>49058.2994450975</v>
      </c>
      <c r="AT17" s="62" t="n">
        <v>61674.8797559783</v>
      </c>
      <c r="AU17" s="62" t="n">
        <v>66572.3156534142</v>
      </c>
      <c r="AV17" s="62" t="n">
        <v>70753.9013311635</v>
      </c>
      <c r="AW17" s="62" t="n">
        <v>72799.9371367901</v>
      </c>
      <c r="AX17" s="62" t="n">
        <v>92074.7462970955</v>
      </c>
      <c r="AY17" s="62" t="n">
        <v>124174.746297095</v>
      </c>
      <c r="AZ17" s="63" t="n">
        <v>164709.765435851</v>
      </c>
    </row>
    <row r="18" customFormat="false" ht="15" hidden="false" customHeight="false" outlineLevel="1" collapsed="false">
      <c r="A18" s="64" t="s">
        <v>208</v>
      </c>
      <c r="B18" s="61" t="n">
        <v>4321.5</v>
      </c>
      <c r="C18" s="62" t="n">
        <v>9270</v>
      </c>
      <c r="D18" s="62" t="n">
        <v>7112</v>
      </c>
      <c r="E18" s="62" t="n">
        <v>2833</v>
      </c>
      <c r="F18" s="62" t="n">
        <v>1303.5</v>
      </c>
      <c r="G18" s="62" t="n">
        <v>2109.5</v>
      </c>
      <c r="H18" s="62" t="n">
        <v>4559</v>
      </c>
      <c r="I18" s="62" t="n">
        <v>5097.5</v>
      </c>
      <c r="J18" s="62" t="n">
        <v>3424.5</v>
      </c>
      <c r="K18" s="62" t="n">
        <v>1263</v>
      </c>
      <c r="L18" s="62" t="n">
        <v>203.5</v>
      </c>
      <c r="M18" s="63" t="n">
        <v>2991.5</v>
      </c>
      <c r="O18" s="61" t="n">
        <v>4321.5</v>
      </c>
      <c r="P18" s="62" t="n">
        <v>13591.5</v>
      </c>
      <c r="Q18" s="62" t="n">
        <v>20703.5</v>
      </c>
      <c r="R18" s="62" t="n">
        <v>23536.5</v>
      </c>
      <c r="S18" s="62" t="n">
        <v>24840</v>
      </c>
      <c r="T18" s="62" t="n">
        <v>26949.5</v>
      </c>
      <c r="U18" s="62" t="n">
        <v>31508.5</v>
      </c>
      <c r="V18" s="62" t="n">
        <v>36606</v>
      </c>
      <c r="W18" s="62" t="n">
        <v>40030.5</v>
      </c>
      <c r="X18" s="62" t="n">
        <v>41293.5</v>
      </c>
      <c r="Y18" s="62" t="n">
        <v>41497</v>
      </c>
      <c r="Z18" s="63" t="n">
        <v>44488.5</v>
      </c>
      <c r="AB18" s="61" t="n">
        <v>1133.35955940205</v>
      </c>
      <c r="AC18" s="62" t="n">
        <v>2376.92307692308</v>
      </c>
      <c r="AD18" s="62" t="n">
        <v>1866.66666666667</v>
      </c>
      <c r="AE18" s="62" t="n">
        <v>757.486631016043</v>
      </c>
      <c r="AF18" s="62" t="n">
        <v>343.026315789474</v>
      </c>
      <c r="AG18" s="62" t="n">
        <v>546.502590673575</v>
      </c>
      <c r="AH18" s="62" t="n">
        <v>1168.97435897436</v>
      </c>
      <c r="AI18" s="62" t="n">
        <v>1303.7084398977</v>
      </c>
      <c r="AJ18" s="62" t="n">
        <v>875.831202046036</v>
      </c>
      <c r="AK18" s="62" t="n">
        <v>321.374045801527</v>
      </c>
      <c r="AL18" s="62" t="n">
        <v>50.875</v>
      </c>
      <c r="AM18" s="63" t="n">
        <v>715.66985645933</v>
      </c>
      <c r="AO18" s="61" t="n">
        <v>1133.35955940205</v>
      </c>
      <c r="AP18" s="62" t="n">
        <v>3510.28263632512</v>
      </c>
      <c r="AQ18" s="62" t="n">
        <v>5376.94930299179</v>
      </c>
      <c r="AR18" s="62" t="n">
        <v>6134.43593400783</v>
      </c>
      <c r="AS18" s="62" t="n">
        <v>6477.46224979731</v>
      </c>
      <c r="AT18" s="62" t="n">
        <v>7023.96484047088</v>
      </c>
      <c r="AU18" s="62" t="n">
        <v>8192.93919944524</v>
      </c>
      <c r="AV18" s="62" t="n">
        <v>9496.64763934294</v>
      </c>
      <c r="AW18" s="62" t="n">
        <v>10372.478841389</v>
      </c>
      <c r="AX18" s="62" t="n">
        <v>10693.8528871905</v>
      </c>
      <c r="AY18" s="62" t="n">
        <v>10744.7278871905</v>
      </c>
      <c r="AZ18" s="63" t="n">
        <v>11460.3977436498</v>
      </c>
    </row>
    <row r="19" customFormat="false" ht="15" hidden="false" customHeight="false" outlineLevel="0" collapsed="false">
      <c r="A19" s="54" t="s">
        <v>209</v>
      </c>
      <c r="B19" s="66" t="n">
        <v>4034289.06</v>
      </c>
      <c r="C19" s="66" t="n">
        <v>822705.58</v>
      </c>
      <c r="D19" s="66" t="n">
        <v>255015.2</v>
      </c>
      <c r="E19" s="66" t="n">
        <v>311857.22</v>
      </c>
      <c r="F19" s="66" t="n">
        <v>779054.88</v>
      </c>
      <c r="G19" s="66" t="n">
        <v>665003.37</v>
      </c>
      <c r="H19" s="66" t="n">
        <v>467599.22</v>
      </c>
      <c r="I19" s="66" t="n">
        <v>307693.94</v>
      </c>
      <c r="J19" s="66" t="n">
        <v>251359.4</v>
      </c>
      <c r="K19" s="66" t="n">
        <v>3048344.69</v>
      </c>
      <c r="L19" s="66" t="n">
        <v>4572051.38</v>
      </c>
      <c r="M19" s="66" t="n">
        <v>3015357.41</v>
      </c>
      <c r="O19" s="66" t="n">
        <v>4034289.06</v>
      </c>
      <c r="P19" s="66" t="n">
        <v>4856994.64</v>
      </c>
      <c r="Q19" s="66" t="n">
        <v>5112009.84</v>
      </c>
      <c r="R19" s="66" t="n">
        <v>5423867.06</v>
      </c>
      <c r="S19" s="66" t="n">
        <v>6202921.94</v>
      </c>
      <c r="T19" s="66" t="n">
        <v>6867925.31</v>
      </c>
      <c r="U19" s="66" t="n">
        <v>7335524.53</v>
      </c>
      <c r="V19" s="66" t="n">
        <v>7643218.47</v>
      </c>
      <c r="W19" s="66" t="n">
        <v>7894577.87</v>
      </c>
      <c r="X19" s="66" t="n">
        <v>10942922.56</v>
      </c>
      <c r="Y19" s="66" t="n">
        <v>15514973.94</v>
      </c>
      <c r="Z19" s="66" t="n">
        <v>18530331.35</v>
      </c>
      <c r="AB19" s="66" t="n">
        <v>1058035.4209284</v>
      </c>
      <c r="AC19" s="66" t="n">
        <v>210950.148717949</v>
      </c>
      <c r="AD19" s="66" t="n">
        <v>66933.12335958</v>
      </c>
      <c r="AE19" s="66" t="n">
        <v>83384.2834224599</v>
      </c>
      <c r="AF19" s="66" t="n">
        <v>205014.442105263</v>
      </c>
      <c r="AG19" s="66" t="n">
        <v>172280.665803109</v>
      </c>
      <c r="AH19" s="66" t="n">
        <v>119897.235897436</v>
      </c>
      <c r="AI19" s="66" t="n">
        <v>78694.1023017903</v>
      </c>
      <c r="AJ19" s="66" t="n">
        <v>64286.2915601023</v>
      </c>
      <c r="AK19" s="66" t="n">
        <v>775660.226463104</v>
      </c>
      <c r="AL19" s="66" t="n">
        <v>1143012.845</v>
      </c>
      <c r="AM19" s="66" t="n">
        <v>721377.370813397</v>
      </c>
      <c r="AO19" s="66" t="n">
        <v>1058035.4209284</v>
      </c>
      <c r="AP19" s="66" t="n">
        <v>1268985.56964635</v>
      </c>
      <c r="AQ19" s="66" t="n">
        <v>1335918.69300593</v>
      </c>
      <c r="AR19" s="66" t="n">
        <v>1419302.97642839</v>
      </c>
      <c r="AS19" s="66" t="n">
        <v>1624317.41853365</v>
      </c>
      <c r="AT19" s="66" t="n">
        <v>1796598.08433676</v>
      </c>
      <c r="AU19" s="66" t="n">
        <v>1916495.3202342</v>
      </c>
      <c r="AV19" s="66" t="n">
        <v>1995189.42253599</v>
      </c>
      <c r="AW19" s="66" t="n">
        <v>2059475.71409609</v>
      </c>
      <c r="AX19" s="66" t="n">
        <v>2835135.9405592</v>
      </c>
      <c r="AY19" s="66" t="n">
        <v>3978148.7855592</v>
      </c>
      <c r="AZ19" s="66" t="n">
        <v>4699526.15637259</v>
      </c>
    </row>
    <row r="20" customFormat="false" ht="15" hidden="false" customHeight="false" outlineLevel="0" collapsed="false">
      <c r="A20" s="54"/>
      <c r="B20" s="60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9"/>
      <c r="O20" s="60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9"/>
      <c r="AB20" s="60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O20" s="60" t="n">
        <v>0</v>
      </c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</row>
    <row r="21" customFormat="false" ht="16.5" hidden="false" customHeight="false" outlineLevel="0" collapsed="false">
      <c r="A21" s="54" t="s">
        <v>210</v>
      </c>
      <c r="B21" s="67" t="n">
        <v>2431608.72</v>
      </c>
      <c r="C21" s="67" t="n">
        <v>872903.23</v>
      </c>
      <c r="D21" s="67" t="n">
        <v>867477.89</v>
      </c>
      <c r="E21" s="67" t="n">
        <v>319944.56</v>
      </c>
      <c r="F21" s="67" t="n">
        <v>2019580.19</v>
      </c>
      <c r="G21" s="67" t="n">
        <v>1722387.47</v>
      </c>
      <c r="H21" s="67" t="n">
        <v>861710.01</v>
      </c>
      <c r="I21" s="67" t="n">
        <v>184695.04</v>
      </c>
      <c r="J21" s="67" t="n">
        <v>56276.14</v>
      </c>
      <c r="K21" s="67" t="n">
        <v>2756557.11</v>
      </c>
      <c r="L21" s="67" t="n">
        <v>3224815.98</v>
      </c>
      <c r="M21" s="67" t="n">
        <v>3934408.04</v>
      </c>
      <c r="O21" s="68" t="n">
        <v>2431608.72</v>
      </c>
      <c r="P21" s="68" t="n">
        <v>3304511.95</v>
      </c>
      <c r="Q21" s="68" t="n">
        <v>4171989.84</v>
      </c>
      <c r="R21" s="68" t="n">
        <v>4491934.4</v>
      </c>
      <c r="S21" s="68" t="n">
        <v>6511514.59</v>
      </c>
      <c r="T21" s="68" t="n">
        <v>8233902.06</v>
      </c>
      <c r="U21" s="68" t="n">
        <v>9095612.07</v>
      </c>
      <c r="V21" s="68" t="n">
        <v>9280307.11</v>
      </c>
      <c r="W21" s="68" t="n">
        <v>9336583.25</v>
      </c>
      <c r="X21" s="68" t="n">
        <v>12093140.36</v>
      </c>
      <c r="Y21" s="68" t="n">
        <v>15317956.34</v>
      </c>
      <c r="Z21" s="68" t="n">
        <v>19252364.38</v>
      </c>
      <c r="AB21" s="68" t="n">
        <v>637715.373721479</v>
      </c>
      <c r="AC21" s="68" t="n">
        <v>223821.341025641</v>
      </c>
      <c r="AD21" s="68" t="n">
        <v>227684.485564304</v>
      </c>
      <c r="AE21" s="68" t="n">
        <v>85546.6737967915</v>
      </c>
      <c r="AF21" s="68" t="n">
        <v>531468.471052632</v>
      </c>
      <c r="AG21" s="68" t="n">
        <v>446214.370466321</v>
      </c>
      <c r="AH21" s="68" t="n">
        <v>220951.284615385</v>
      </c>
      <c r="AI21" s="68" t="n">
        <v>47236.5831202046</v>
      </c>
      <c r="AJ21" s="68" t="n">
        <v>14392.8746803069</v>
      </c>
      <c r="AK21" s="68" t="n">
        <v>701414.022900764</v>
      </c>
      <c r="AL21" s="68" t="n">
        <v>806203.995</v>
      </c>
      <c r="AM21" s="68" t="n">
        <v>941245.942583732</v>
      </c>
      <c r="AO21" s="68" t="n">
        <v>637715.373721479</v>
      </c>
      <c r="AP21" s="68" t="n">
        <v>861536.71474712</v>
      </c>
      <c r="AQ21" s="68" t="n">
        <v>1089221.20031142</v>
      </c>
      <c r="AR21" s="68" t="n">
        <v>1174767.87410822</v>
      </c>
      <c r="AS21" s="68" t="n">
        <v>1706236.34516085</v>
      </c>
      <c r="AT21" s="68" t="n">
        <v>2152450.71562717</v>
      </c>
      <c r="AU21" s="68" t="n">
        <v>2373402.00024255</v>
      </c>
      <c r="AV21" s="68" t="n">
        <v>2420638.58336276</v>
      </c>
      <c r="AW21" s="68" t="n">
        <v>2435031.45804306</v>
      </c>
      <c r="AX21" s="68" t="n">
        <v>3136445.48094383</v>
      </c>
      <c r="AY21" s="68" t="n">
        <v>3942649.47594383</v>
      </c>
      <c r="AZ21" s="68" t="n">
        <v>4883895.41852756</v>
      </c>
    </row>
    <row r="22" customFormat="false" ht="15" hidden="false" customHeight="false" outlineLevel="0" collapsed="false">
      <c r="A22" s="54"/>
      <c r="B22" s="69" t="n">
        <v>10711.9326872247</v>
      </c>
      <c r="C22" s="70" t="n">
        <v>8557.87480392157</v>
      </c>
      <c r="D22" s="70" t="n">
        <v>5783.18593333333</v>
      </c>
      <c r="E22" s="70" t="n">
        <v>2318.43884057971</v>
      </c>
      <c r="F22" s="70" t="n">
        <v>7452.32542435425</v>
      </c>
      <c r="G22" s="70" t="n">
        <v>6355.67332103321</v>
      </c>
      <c r="H22" s="70" t="n">
        <v>4657.89194594595</v>
      </c>
      <c r="I22" s="70" t="n">
        <v>1539.12533333333</v>
      </c>
      <c r="J22" s="70" t="n">
        <v>1339.9080952381</v>
      </c>
      <c r="K22" s="70" t="n">
        <v>9219.25454849499</v>
      </c>
      <c r="L22" s="70" t="n">
        <v>7430.45156682028</v>
      </c>
      <c r="M22" s="70"/>
      <c r="O22" s="69" t="n">
        <v>10711.9326872247</v>
      </c>
      <c r="P22" s="70" t="n">
        <v>10044.1092705167</v>
      </c>
      <c r="Q22" s="70" t="n">
        <v>8709.79089770355</v>
      </c>
      <c r="R22" s="70" t="n">
        <v>7280.28265802269</v>
      </c>
      <c r="S22" s="70" t="n">
        <v>7332.78670045045</v>
      </c>
      <c r="T22" s="62"/>
      <c r="U22" s="62"/>
      <c r="V22" s="62"/>
      <c r="W22" s="62"/>
      <c r="X22" s="62"/>
      <c r="Y22" s="62"/>
      <c r="Z22" s="63"/>
      <c r="AB22" s="61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3"/>
      <c r="AO22" s="61" t="n">
        <v>0</v>
      </c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3"/>
    </row>
    <row r="23" customFormat="false" ht="15" hidden="false" customHeight="false" outlineLevel="1" collapsed="false">
      <c r="A23" s="54" t="s">
        <v>211</v>
      </c>
      <c r="B23" s="57"/>
      <c r="C23" s="57"/>
      <c r="D23" s="57"/>
      <c r="E23" s="57"/>
      <c r="F23" s="57"/>
      <c r="G23" s="57"/>
      <c r="H23" s="62"/>
      <c r="I23" s="62"/>
      <c r="J23" s="62"/>
      <c r="K23" s="62"/>
      <c r="L23" s="62"/>
      <c r="M23" s="63"/>
      <c r="O23" s="61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3"/>
      <c r="AB23" s="61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3"/>
      <c r="AO23" s="61" t="n">
        <v>0</v>
      </c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3"/>
    </row>
    <row r="24" customFormat="false" ht="15" hidden="false" customHeight="false" outlineLevel="1" collapsed="false">
      <c r="A24" s="64" t="s">
        <v>212</v>
      </c>
      <c r="B24" s="61" t="n">
        <v>53025</v>
      </c>
      <c r="C24" s="62" t="n">
        <v>42200</v>
      </c>
      <c r="D24" s="62" t="n">
        <v>19050</v>
      </c>
      <c r="E24" s="62" t="n">
        <v>30127</v>
      </c>
      <c r="F24" s="62" t="n">
        <v>128435</v>
      </c>
      <c r="G24" s="62" t="n">
        <v>83299</v>
      </c>
      <c r="H24" s="62" t="n">
        <v>23743</v>
      </c>
      <c r="I24" s="62" t="n">
        <v>15596.48</v>
      </c>
      <c r="J24" s="62" t="n">
        <v>2846</v>
      </c>
      <c r="K24" s="62" t="n">
        <v>150738.56</v>
      </c>
      <c r="L24" s="62" t="n">
        <v>148141.64</v>
      </c>
      <c r="M24" s="63" t="n">
        <v>112564</v>
      </c>
      <c r="O24" s="61" t="n">
        <v>53025</v>
      </c>
      <c r="P24" s="62" t="n">
        <v>95225</v>
      </c>
      <c r="Q24" s="62" t="n">
        <v>114275</v>
      </c>
      <c r="R24" s="62" t="n">
        <v>144402</v>
      </c>
      <c r="S24" s="62" t="n">
        <v>272837</v>
      </c>
      <c r="T24" s="62" t="n">
        <v>356136</v>
      </c>
      <c r="U24" s="62" t="n">
        <v>379879</v>
      </c>
      <c r="V24" s="62" t="n">
        <v>395475.48</v>
      </c>
      <c r="W24" s="62" t="n">
        <v>398321.48</v>
      </c>
      <c r="X24" s="62" t="n">
        <v>549060.04</v>
      </c>
      <c r="Y24" s="62" t="n">
        <v>697201.68</v>
      </c>
      <c r="Z24" s="63" t="n">
        <v>809765.68</v>
      </c>
      <c r="AB24" s="61" t="n">
        <v>13906.3729346971</v>
      </c>
      <c r="AC24" s="62" t="n">
        <v>10820.5128205128</v>
      </c>
      <c r="AD24" s="62" t="n">
        <v>5000</v>
      </c>
      <c r="AE24" s="62" t="n">
        <v>8055.34759358289</v>
      </c>
      <c r="AF24" s="62" t="n">
        <v>33798.6842105263</v>
      </c>
      <c r="AG24" s="62" t="n">
        <v>21580.0518134715</v>
      </c>
      <c r="AH24" s="62" t="n">
        <v>6087.94871794872</v>
      </c>
      <c r="AI24" s="62" t="n">
        <v>3988.86956521739</v>
      </c>
      <c r="AJ24" s="62" t="n">
        <v>727.877237851662</v>
      </c>
      <c r="AK24" s="62" t="n">
        <v>38355.8676844784</v>
      </c>
      <c r="AL24" s="62" t="n">
        <v>37035.41</v>
      </c>
      <c r="AM24" s="63" t="n">
        <v>26929.1866028708</v>
      </c>
      <c r="AO24" s="61" t="n">
        <v>13906.3729346971</v>
      </c>
      <c r="AP24" s="62" t="n">
        <v>24726.8857552099</v>
      </c>
      <c r="AQ24" s="62" t="n">
        <v>29726.8857552099</v>
      </c>
      <c r="AR24" s="62" t="n">
        <v>37782.2333487928</v>
      </c>
      <c r="AS24" s="62" t="n">
        <v>71580.9175593191</v>
      </c>
      <c r="AT24" s="62" t="n">
        <v>93160.9693727906</v>
      </c>
      <c r="AU24" s="62" t="n">
        <v>99248.9180907393</v>
      </c>
      <c r="AV24" s="62" t="n">
        <v>103237.787655957</v>
      </c>
      <c r="AW24" s="62" t="n">
        <v>103965.664893808</v>
      </c>
      <c r="AX24" s="62" t="n">
        <v>142321.532578287</v>
      </c>
      <c r="AY24" s="62" t="n">
        <v>179356.942578287</v>
      </c>
      <c r="AZ24" s="63" t="n">
        <v>206286.129181158</v>
      </c>
    </row>
    <row r="25" customFormat="false" ht="15" hidden="false" customHeight="false" outlineLevel="1" collapsed="false">
      <c r="A25" s="64" t="s">
        <v>213</v>
      </c>
      <c r="B25" s="61" t="n">
        <v>6840</v>
      </c>
      <c r="C25" s="62" t="n">
        <v>2850</v>
      </c>
      <c r="D25" s="62" t="n">
        <v>270</v>
      </c>
      <c r="E25" s="62" t="n">
        <v>660</v>
      </c>
      <c r="F25" s="62" t="n">
        <v>4650</v>
      </c>
      <c r="G25" s="62" t="n">
        <v>4830</v>
      </c>
      <c r="H25" s="62" t="n">
        <v>2730</v>
      </c>
      <c r="I25" s="62" t="n">
        <v>480</v>
      </c>
      <c r="J25" s="62" t="n">
        <v>510</v>
      </c>
      <c r="K25" s="62" t="n">
        <v>5310</v>
      </c>
      <c r="L25" s="62" t="n">
        <v>11610</v>
      </c>
      <c r="M25" s="63" t="n">
        <v>18270</v>
      </c>
      <c r="O25" s="61" t="n">
        <v>6840</v>
      </c>
      <c r="P25" s="62" t="n">
        <v>9690</v>
      </c>
      <c r="Q25" s="62" t="n">
        <v>9960</v>
      </c>
      <c r="R25" s="62" t="n">
        <v>10620</v>
      </c>
      <c r="S25" s="62" t="n">
        <v>15270</v>
      </c>
      <c r="T25" s="62" t="n">
        <v>20100</v>
      </c>
      <c r="U25" s="62" t="n">
        <v>22830</v>
      </c>
      <c r="V25" s="62" t="n">
        <v>23310</v>
      </c>
      <c r="W25" s="62" t="n">
        <v>23820</v>
      </c>
      <c r="X25" s="62" t="n">
        <v>29130</v>
      </c>
      <c r="Y25" s="62" t="n">
        <v>40740</v>
      </c>
      <c r="Z25" s="63" t="n">
        <v>59010</v>
      </c>
      <c r="AB25" s="61" t="n">
        <v>1793.86309992132</v>
      </c>
      <c r="AC25" s="62" t="n">
        <v>730.769230769231</v>
      </c>
      <c r="AD25" s="62" t="n">
        <v>70.8661417322835</v>
      </c>
      <c r="AE25" s="62" t="n">
        <v>176.470588235294</v>
      </c>
      <c r="AF25" s="62" t="n">
        <v>1223.68421052632</v>
      </c>
      <c r="AG25" s="62" t="n">
        <v>1251.29533678756</v>
      </c>
      <c r="AH25" s="62" t="n">
        <v>700</v>
      </c>
      <c r="AI25" s="62" t="n">
        <v>122.762148337596</v>
      </c>
      <c r="AJ25" s="62" t="n">
        <v>130.434782608696</v>
      </c>
      <c r="AK25" s="62" t="n">
        <v>1351.14503816794</v>
      </c>
      <c r="AL25" s="62" t="n">
        <v>2902.5</v>
      </c>
      <c r="AM25" s="63" t="n">
        <v>4370.81339712919</v>
      </c>
      <c r="AO25" s="61" t="n">
        <v>1793.86309992132</v>
      </c>
      <c r="AP25" s="62" t="n">
        <v>2524.63233069055</v>
      </c>
      <c r="AQ25" s="62" t="n">
        <v>2595.49847242284</v>
      </c>
      <c r="AR25" s="62" t="n">
        <v>2771.96906065813</v>
      </c>
      <c r="AS25" s="62" t="n">
        <v>3995.65327118445</v>
      </c>
      <c r="AT25" s="62" t="n">
        <v>5246.94860797201</v>
      </c>
      <c r="AU25" s="62" t="n">
        <v>5946.94860797201</v>
      </c>
      <c r="AV25" s="62" t="n">
        <v>6069.71075630961</v>
      </c>
      <c r="AW25" s="62" t="n">
        <v>6200.1455389183</v>
      </c>
      <c r="AX25" s="62" t="n">
        <v>7551.29057708624</v>
      </c>
      <c r="AY25" s="62" t="n">
        <v>10453.7905770862</v>
      </c>
      <c r="AZ25" s="63" t="n">
        <v>14824.6039742154</v>
      </c>
    </row>
    <row r="26" customFormat="false" ht="15" hidden="false" customHeight="false" outlineLevel="1" collapsed="false">
      <c r="A26" s="64" t="s">
        <v>214</v>
      </c>
      <c r="B26" s="61" t="n">
        <v>0</v>
      </c>
      <c r="C26" s="62" t="n">
        <v>0</v>
      </c>
      <c r="D26" s="62" t="n">
        <v>0</v>
      </c>
      <c r="E26" s="62" t="n">
        <v>0</v>
      </c>
      <c r="F26" s="62" t="n">
        <v>0</v>
      </c>
      <c r="G26" s="62" t="n">
        <v>0</v>
      </c>
      <c r="H26" s="62" t="n">
        <v>0</v>
      </c>
      <c r="I26" s="62" t="n">
        <v>0</v>
      </c>
      <c r="J26" s="62" t="n">
        <v>0</v>
      </c>
      <c r="K26" s="62" t="n">
        <v>0</v>
      </c>
      <c r="L26" s="62" t="n">
        <v>0</v>
      </c>
      <c r="M26" s="63" t="n">
        <v>0</v>
      </c>
      <c r="O26" s="61" t="n">
        <v>0</v>
      </c>
      <c r="P26" s="62" t="n">
        <v>0</v>
      </c>
      <c r="Q26" s="62" t="n">
        <v>0</v>
      </c>
      <c r="R26" s="62" t="n">
        <v>0</v>
      </c>
      <c r="S26" s="62" t="n">
        <v>0</v>
      </c>
      <c r="T26" s="62" t="n">
        <v>0</v>
      </c>
      <c r="U26" s="62" t="n">
        <v>0</v>
      </c>
      <c r="V26" s="62" t="n">
        <v>0</v>
      </c>
      <c r="W26" s="62" t="n">
        <v>0</v>
      </c>
      <c r="X26" s="62" t="n">
        <v>0</v>
      </c>
      <c r="Y26" s="62" t="n">
        <v>0</v>
      </c>
      <c r="Z26" s="63" t="n">
        <v>0</v>
      </c>
      <c r="AB26" s="61" t="n">
        <v>0</v>
      </c>
      <c r="AC26" s="62" t="n">
        <v>0</v>
      </c>
      <c r="AD26" s="62" t="n">
        <v>0</v>
      </c>
      <c r="AE26" s="62" t="n">
        <v>0</v>
      </c>
      <c r="AF26" s="62" t="n">
        <v>0</v>
      </c>
      <c r="AG26" s="62" t="n">
        <v>0</v>
      </c>
      <c r="AH26" s="62" t="n">
        <v>0</v>
      </c>
      <c r="AI26" s="62" t="n">
        <v>0</v>
      </c>
      <c r="AJ26" s="62" t="n">
        <v>0</v>
      </c>
      <c r="AK26" s="62" t="n">
        <v>0</v>
      </c>
      <c r="AL26" s="62" t="n">
        <v>0</v>
      </c>
      <c r="AM26" s="63" t="n">
        <v>0</v>
      </c>
      <c r="AO26" s="61" t="n">
        <v>0</v>
      </c>
      <c r="AP26" s="62" t="n">
        <v>0</v>
      </c>
      <c r="AQ26" s="62" t="n">
        <v>0</v>
      </c>
      <c r="AR26" s="62" t="n">
        <v>0</v>
      </c>
      <c r="AS26" s="62" t="n">
        <v>0</v>
      </c>
      <c r="AT26" s="62" t="n">
        <v>0</v>
      </c>
      <c r="AU26" s="62" t="n">
        <v>0</v>
      </c>
      <c r="AV26" s="62" t="n">
        <v>0</v>
      </c>
      <c r="AW26" s="62" t="n">
        <v>0</v>
      </c>
      <c r="AX26" s="62" t="n">
        <v>0</v>
      </c>
      <c r="AY26" s="62" t="n">
        <v>0</v>
      </c>
      <c r="AZ26" s="63" t="n">
        <v>0</v>
      </c>
    </row>
    <row r="27" customFormat="false" ht="15" hidden="false" customHeight="false" outlineLevel="1" collapsed="false">
      <c r="A27" s="64" t="s">
        <v>215</v>
      </c>
      <c r="B27" s="61" t="n">
        <v>33969.99</v>
      </c>
      <c r="C27" s="62" t="n">
        <v>34986.78</v>
      </c>
      <c r="D27" s="62" t="n">
        <v>34986.78</v>
      </c>
      <c r="E27" s="62" t="n">
        <v>34986.78</v>
      </c>
      <c r="F27" s="62" t="n">
        <v>34986.78</v>
      </c>
      <c r="G27" s="62" t="n">
        <v>34986.78</v>
      </c>
      <c r="H27" s="62" t="n">
        <v>40657.76</v>
      </c>
      <c r="I27" s="62" t="n">
        <v>34986.78</v>
      </c>
      <c r="J27" s="62" t="n">
        <v>34986.78</v>
      </c>
      <c r="K27" s="62" t="n">
        <v>62498.67</v>
      </c>
      <c r="L27" s="62" t="n">
        <v>60417.2</v>
      </c>
      <c r="M27" s="63" t="n">
        <v>61040.35</v>
      </c>
      <c r="O27" s="61" t="n">
        <v>33969.99</v>
      </c>
      <c r="P27" s="62" t="n">
        <v>68956.77</v>
      </c>
      <c r="Q27" s="62" t="n">
        <v>103943.55</v>
      </c>
      <c r="R27" s="62" t="n">
        <v>138930.33</v>
      </c>
      <c r="S27" s="62" t="n">
        <v>173917.11</v>
      </c>
      <c r="T27" s="62" t="n">
        <v>208903.89</v>
      </c>
      <c r="U27" s="62" t="n">
        <v>249561.65</v>
      </c>
      <c r="V27" s="62" t="n">
        <v>284548.43</v>
      </c>
      <c r="W27" s="62" t="n">
        <v>319535.21</v>
      </c>
      <c r="X27" s="62" t="n">
        <v>382033.88</v>
      </c>
      <c r="Y27" s="62" t="n">
        <v>442451.08</v>
      </c>
      <c r="Z27" s="63" t="n">
        <v>503491.43</v>
      </c>
      <c r="AB27" s="61" t="n">
        <v>8908.99291896145</v>
      </c>
      <c r="AC27" s="62" t="n">
        <v>8970.96923076923</v>
      </c>
      <c r="AD27" s="62" t="n">
        <v>9182.88188976378</v>
      </c>
      <c r="AE27" s="62" t="n">
        <v>9354.75401069519</v>
      </c>
      <c r="AF27" s="62" t="n">
        <v>9207.04736842105</v>
      </c>
      <c r="AG27" s="62" t="n">
        <v>9063.93264248705</v>
      </c>
      <c r="AH27" s="62" t="n">
        <v>10425.0666666667</v>
      </c>
      <c r="AI27" s="62" t="n">
        <v>8948.02557544757</v>
      </c>
      <c r="AJ27" s="62" t="n">
        <v>8948.02557544757</v>
      </c>
      <c r="AK27" s="62" t="n">
        <v>15902.9694656489</v>
      </c>
      <c r="AL27" s="62" t="n">
        <v>15104.3</v>
      </c>
      <c r="AM27" s="63" t="n">
        <v>14602.9545454545</v>
      </c>
      <c r="AO27" s="61" t="n">
        <v>8908.99291896145</v>
      </c>
      <c r="AP27" s="62" t="n">
        <v>17879.9621497307</v>
      </c>
      <c r="AQ27" s="62" t="n">
        <v>27062.8440394945</v>
      </c>
      <c r="AR27" s="62" t="n">
        <v>36417.5980501896</v>
      </c>
      <c r="AS27" s="62" t="n">
        <v>45624.6454186107</v>
      </c>
      <c r="AT27" s="62" t="n">
        <v>54688.5780610977</v>
      </c>
      <c r="AU27" s="62" t="n">
        <v>65113.6447277644</v>
      </c>
      <c r="AV27" s="62" t="n">
        <v>74061.670303212</v>
      </c>
      <c r="AW27" s="62" t="n">
        <v>83009.6958786595</v>
      </c>
      <c r="AX27" s="62" t="n">
        <v>98912.6653443084</v>
      </c>
      <c r="AY27" s="62" t="n">
        <v>114016.965344308</v>
      </c>
      <c r="AZ27" s="63" t="n">
        <v>128619.919889763</v>
      </c>
    </row>
    <row r="28" customFormat="false" ht="15" hidden="false" customHeight="false" outlineLevel="0" collapsed="false">
      <c r="A28" s="54" t="s">
        <v>216</v>
      </c>
      <c r="B28" s="66" t="n">
        <v>93834.99</v>
      </c>
      <c r="C28" s="66" t="n">
        <v>80036.78</v>
      </c>
      <c r="D28" s="66" t="n">
        <v>54306.78</v>
      </c>
      <c r="E28" s="66" t="n">
        <v>65773.78</v>
      </c>
      <c r="F28" s="66" t="n">
        <v>168071.78</v>
      </c>
      <c r="G28" s="66" t="n">
        <v>123115.78</v>
      </c>
      <c r="H28" s="66" t="n">
        <v>67130.76</v>
      </c>
      <c r="I28" s="66" t="n">
        <v>51063.26</v>
      </c>
      <c r="J28" s="66" t="n">
        <v>38342.78</v>
      </c>
      <c r="K28" s="66" t="n">
        <v>218547.23</v>
      </c>
      <c r="L28" s="66" t="n">
        <v>220168.84</v>
      </c>
      <c r="M28" s="66" t="n">
        <v>191874.35</v>
      </c>
      <c r="O28" s="66" t="n">
        <v>93834.99</v>
      </c>
      <c r="P28" s="66" t="n">
        <v>173871.77</v>
      </c>
      <c r="Q28" s="66" t="n">
        <v>228178.55</v>
      </c>
      <c r="R28" s="66" t="n">
        <v>293952.33</v>
      </c>
      <c r="S28" s="66" t="n">
        <v>462024.11</v>
      </c>
      <c r="T28" s="66" t="n">
        <v>585139.89</v>
      </c>
      <c r="U28" s="66" t="n">
        <v>652270.65</v>
      </c>
      <c r="V28" s="66" t="n">
        <v>703333.91</v>
      </c>
      <c r="W28" s="66" t="n">
        <v>741676.69</v>
      </c>
      <c r="X28" s="66" t="n">
        <v>960223.92</v>
      </c>
      <c r="Y28" s="66" t="n">
        <v>1180392.76</v>
      </c>
      <c r="Z28" s="66" t="n">
        <v>1372267.11</v>
      </c>
      <c r="AB28" s="66" t="n">
        <v>24609.2289535799</v>
      </c>
      <c r="AC28" s="66" t="n">
        <v>20522.2512820513</v>
      </c>
      <c r="AD28" s="66" t="n">
        <v>14253.7480314961</v>
      </c>
      <c r="AE28" s="66" t="n">
        <v>17586.5721925134</v>
      </c>
      <c r="AF28" s="66" t="n">
        <v>44229.4157894737</v>
      </c>
      <c r="AG28" s="66" t="n">
        <v>31895.2797927461</v>
      </c>
      <c r="AH28" s="66" t="n">
        <v>17213.0153846154</v>
      </c>
      <c r="AI28" s="66" t="n">
        <v>13059.6572890026</v>
      </c>
      <c r="AJ28" s="66" t="n">
        <v>9806.33759590793</v>
      </c>
      <c r="AK28" s="66" t="n">
        <v>55609.9821882952</v>
      </c>
      <c r="AL28" s="66" t="n">
        <v>55042.21</v>
      </c>
      <c r="AM28" s="66" t="n">
        <v>45902.9545454546</v>
      </c>
      <c r="AO28" s="66" t="n">
        <v>24609.2289535799</v>
      </c>
      <c r="AP28" s="66" t="n">
        <v>45131.4802356311</v>
      </c>
      <c r="AQ28" s="66" t="n">
        <v>59385.2282671272</v>
      </c>
      <c r="AR28" s="66" t="n">
        <v>76971.8004596406</v>
      </c>
      <c r="AS28" s="66" t="n">
        <v>121201.216249114</v>
      </c>
      <c r="AT28" s="66" t="n">
        <v>153096.49604186</v>
      </c>
      <c r="AU28" s="66" t="n">
        <v>170309.511426476</v>
      </c>
      <c r="AV28" s="66" t="n">
        <v>183369.168715478</v>
      </c>
      <c r="AW28" s="66" t="n">
        <v>193175.506311386</v>
      </c>
      <c r="AX28" s="66" t="n">
        <v>248785.488499681</v>
      </c>
      <c r="AY28" s="66" t="n">
        <v>303827.698499681</v>
      </c>
      <c r="AZ28" s="66" t="n">
        <v>349730.653045136</v>
      </c>
    </row>
    <row r="29" customFormat="false" ht="15" hidden="false" customHeight="false" outlineLevel="0" collapsed="false">
      <c r="A29" s="64"/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3"/>
      <c r="O29" s="71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4"/>
      <c r="AB29" s="71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4"/>
      <c r="AO29" s="71" t="n">
        <v>0</v>
      </c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4"/>
    </row>
    <row r="30" customFormat="false" ht="15" hidden="false" customHeight="false" outlineLevel="1" collapsed="false">
      <c r="A30" s="54" t="s">
        <v>217</v>
      </c>
      <c r="B30" s="71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4"/>
      <c r="O30" s="71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4"/>
      <c r="AB30" s="71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4"/>
      <c r="AO30" s="71" t="n">
        <v>0</v>
      </c>
      <c r="AP30" s="72" t="n">
        <v>0</v>
      </c>
      <c r="AQ30" s="72" t="n">
        <v>0</v>
      </c>
      <c r="AR30" s="72" t="n">
        <v>0</v>
      </c>
      <c r="AS30" s="72" t="n">
        <v>0</v>
      </c>
      <c r="AT30" s="72" t="n">
        <v>0</v>
      </c>
      <c r="AU30" s="72" t="n">
        <v>0</v>
      </c>
      <c r="AV30" s="72" t="n">
        <v>0</v>
      </c>
      <c r="AW30" s="72" t="n">
        <v>0</v>
      </c>
      <c r="AX30" s="72" t="n">
        <v>0</v>
      </c>
      <c r="AY30" s="72" t="n">
        <v>0</v>
      </c>
      <c r="AZ30" s="74" t="n">
        <v>0</v>
      </c>
    </row>
    <row r="31" customFormat="false" ht="15" hidden="false" customHeight="false" outlineLevel="1" collapsed="false">
      <c r="A31" s="64" t="s">
        <v>218</v>
      </c>
      <c r="B31" s="61" t="n">
        <v>13916.75</v>
      </c>
      <c r="C31" s="62" t="n">
        <v>13916.75</v>
      </c>
      <c r="D31" s="62" t="n">
        <v>13916.75</v>
      </c>
      <c r="E31" s="62" t="n">
        <v>13916.75</v>
      </c>
      <c r="F31" s="62" t="n">
        <v>13916.75</v>
      </c>
      <c r="G31" s="62" t="n">
        <v>13916.75</v>
      </c>
      <c r="H31" s="62" t="n">
        <v>13916.75</v>
      </c>
      <c r="I31" s="62" t="n">
        <v>13916.75</v>
      </c>
      <c r="J31" s="62" t="n">
        <v>13916.75</v>
      </c>
      <c r="K31" s="62" t="n">
        <v>13916.75</v>
      </c>
      <c r="L31" s="62" t="n">
        <v>13916.75</v>
      </c>
      <c r="M31" s="63" t="n">
        <v>13916.75</v>
      </c>
      <c r="O31" s="61" t="n">
        <v>13916.75</v>
      </c>
      <c r="P31" s="62" t="n">
        <v>27833.5</v>
      </c>
      <c r="Q31" s="62" t="n">
        <v>41750.25</v>
      </c>
      <c r="R31" s="62" t="n">
        <v>55667</v>
      </c>
      <c r="S31" s="62" t="n">
        <v>69583.75</v>
      </c>
      <c r="T31" s="62" t="n">
        <v>83500.5</v>
      </c>
      <c r="U31" s="62" t="n">
        <v>97417.25</v>
      </c>
      <c r="V31" s="62" t="n">
        <v>111334</v>
      </c>
      <c r="W31" s="62" t="n">
        <v>125250.75</v>
      </c>
      <c r="X31" s="62" t="n">
        <v>139167.5</v>
      </c>
      <c r="Y31" s="62" t="n">
        <v>153084.25</v>
      </c>
      <c r="Z31" s="63" t="n">
        <v>167001</v>
      </c>
      <c r="AB31" s="61" t="n">
        <v>3649.81641751901</v>
      </c>
      <c r="AC31" s="62" t="n">
        <v>3568.39743589744</v>
      </c>
      <c r="AD31" s="62" t="n">
        <v>3652.69028871391</v>
      </c>
      <c r="AE31" s="62" t="n">
        <v>3721.05614973262</v>
      </c>
      <c r="AF31" s="62" t="n">
        <v>3662.30263157895</v>
      </c>
      <c r="AG31" s="62" t="n">
        <v>3605.37564766839</v>
      </c>
      <c r="AH31" s="62" t="n">
        <v>3568.39743589744</v>
      </c>
      <c r="AI31" s="62" t="n">
        <v>3559.27109974425</v>
      </c>
      <c r="AJ31" s="62" t="n">
        <v>3559.27109974425</v>
      </c>
      <c r="AK31" s="62" t="n">
        <v>3541.15776081425</v>
      </c>
      <c r="AL31" s="62" t="n">
        <v>3479.1875</v>
      </c>
      <c r="AM31" s="63" t="n">
        <v>3329.36602870813</v>
      </c>
      <c r="AO31" s="61" t="n">
        <v>3649.81641751901</v>
      </c>
      <c r="AP31" s="62" t="n">
        <v>7218.21385341645</v>
      </c>
      <c r="AQ31" s="62" t="n">
        <v>10870.9041421304</v>
      </c>
      <c r="AR31" s="62" t="n">
        <v>14591.960291863</v>
      </c>
      <c r="AS31" s="62" t="n">
        <v>18254.2629234419</v>
      </c>
      <c r="AT31" s="62" t="n">
        <v>21859.6385711103</v>
      </c>
      <c r="AU31" s="62" t="n">
        <v>25428.0360070078</v>
      </c>
      <c r="AV31" s="62" t="n">
        <v>28987.307106752</v>
      </c>
      <c r="AW31" s="62" t="n">
        <v>32546.5782064962</v>
      </c>
      <c r="AX31" s="62" t="n">
        <v>36087.7359673105</v>
      </c>
      <c r="AY31" s="62" t="n">
        <v>39566.9234673105</v>
      </c>
      <c r="AZ31" s="63" t="n">
        <v>42896.2894960186</v>
      </c>
    </row>
    <row r="32" customFormat="false" ht="15" hidden="false" customHeight="false" outlineLevel="1" collapsed="false">
      <c r="A32" s="64" t="s">
        <v>219</v>
      </c>
      <c r="B32" s="61" t="n">
        <v>0</v>
      </c>
      <c r="C32" s="62" t="n">
        <v>1362.62</v>
      </c>
      <c r="D32" s="62" t="n">
        <v>0</v>
      </c>
      <c r="E32" s="62" t="n">
        <v>0</v>
      </c>
      <c r="F32" s="62" t="n">
        <v>0</v>
      </c>
      <c r="G32" s="62" t="n">
        <v>0</v>
      </c>
      <c r="H32" s="62" t="n">
        <v>2608.2</v>
      </c>
      <c r="I32" s="62" t="n">
        <v>1197.02</v>
      </c>
      <c r="J32" s="62" t="n">
        <v>538.2</v>
      </c>
      <c r="K32" s="62" t="n">
        <v>10357.88</v>
      </c>
      <c r="L32" s="62" t="n">
        <v>5079.18</v>
      </c>
      <c r="M32" s="63" t="n">
        <v>3409.85</v>
      </c>
      <c r="O32" s="61" t="n">
        <v>0</v>
      </c>
      <c r="P32" s="62" t="n">
        <v>1362.62</v>
      </c>
      <c r="Q32" s="62" t="n">
        <v>1362.62</v>
      </c>
      <c r="R32" s="62" t="n">
        <v>1362.62</v>
      </c>
      <c r="S32" s="62" t="n">
        <v>1362.62</v>
      </c>
      <c r="T32" s="62" t="n">
        <v>1362.62</v>
      </c>
      <c r="U32" s="62" t="n">
        <v>3970.82</v>
      </c>
      <c r="V32" s="62" t="n">
        <v>5167.84</v>
      </c>
      <c r="W32" s="62" t="n">
        <v>5706.04</v>
      </c>
      <c r="X32" s="62" t="n">
        <v>16063.92</v>
      </c>
      <c r="Y32" s="62" t="n">
        <v>21143.1</v>
      </c>
      <c r="Z32" s="63" t="n">
        <v>24552.95</v>
      </c>
      <c r="AB32" s="61" t="n">
        <v>0</v>
      </c>
      <c r="AC32" s="62" t="n">
        <v>349.389743589744</v>
      </c>
      <c r="AD32" s="62" t="n">
        <v>0</v>
      </c>
      <c r="AE32" s="62" t="n">
        <v>0</v>
      </c>
      <c r="AF32" s="62" t="n">
        <v>0</v>
      </c>
      <c r="AG32" s="62" t="n">
        <v>0</v>
      </c>
      <c r="AH32" s="62" t="n">
        <v>668.769230769231</v>
      </c>
      <c r="AI32" s="62" t="n">
        <v>306.143222506394</v>
      </c>
      <c r="AJ32" s="62" t="n">
        <v>137.647058823529</v>
      </c>
      <c r="AK32" s="62" t="n">
        <v>2635.59287531807</v>
      </c>
      <c r="AL32" s="62" t="n">
        <v>1269.795</v>
      </c>
      <c r="AM32" s="63" t="n">
        <v>815.753588516746</v>
      </c>
      <c r="AO32" s="61" t="n">
        <v>0</v>
      </c>
      <c r="AP32" s="62" t="n">
        <v>349.389743589744</v>
      </c>
      <c r="AQ32" s="62" t="n">
        <v>349.389743589744</v>
      </c>
      <c r="AR32" s="62" t="n">
        <v>349.389743589744</v>
      </c>
      <c r="AS32" s="62" t="n">
        <v>349.389743589744</v>
      </c>
      <c r="AT32" s="62" t="n">
        <v>349.389743589744</v>
      </c>
      <c r="AU32" s="62" t="n">
        <v>1018.15897435897</v>
      </c>
      <c r="AV32" s="62" t="n">
        <v>1324.30219686537</v>
      </c>
      <c r="AW32" s="62" t="n">
        <v>1461.9492556889</v>
      </c>
      <c r="AX32" s="62" t="n">
        <v>4097.54213100696</v>
      </c>
      <c r="AY32" s="62" t="n">
        <v>5367.33713100696</v>
      </c>
      <c r="AZ32" s="63" t="n">
        <v>6183.09071952371</v>
      </c>
    </row>
    <row r="33" customFormat="false" ht="15" hidden="false" customHeight="false" outlineLevel="1" collapsed="false">
      <c r="A33" s="64" t="s">
        <v>220</v>
      </c>
      <c r="B33" s="61" t="n">
        <v>6700</v>
      </c>
      <c r="C33" s="62" t="n">
        <v>6700</v>
      </c>
      <c r="D33" s="62" t="n">
        <v>6700</v>
      </c>
      <c r="E33" s="62" t="n">
        <v>7200</v>
      </c>
      <c r="F33" s="62" t="n">
        <v>7000</v>
      </c>
      <c r="G33" s="62" t="n">
        <v>6900</v>
      </c>
      <c r="H33" s="62" t="n">
        <v>6900</v>
      </c>
      <c r="I33" s="62" t="n">
        <v>6900</v>
      </c>
      <c r="J33" s="62" t="n">
        <v>6900</v>
      </c>
      <c r="K33" s="62" t="n">
        <v>8500</v>
      </c>
      <c r="L33" s="62" t="n">
        <v>9400</v>
      </c>
      <c r="M33" s="63" t="n">
        <v>9500</v>
      </c>
      <c r="O33" s="61" t="n">
        <v>6700</v>
      </c>
      <c r="P33" s="62" t="n">
        <v>13400</v>
      </c>
      <c r="Q33" s="62" t="n">
        <v>20100</v>
      </c>
      <c r="R33" s="62" t="n">
        <v>27300</v>
      </c>
      <c r="S33" s="62" t="n">
        <v>34300</v>
      </c>
      <c r="T33" s="62" t="n">
        <v>41200</v>
      </c>
      <c r="U33" s="62" t="n">
        <v>48100</v>
      </c>
      <c r="V33" s="62" t="n">
        <v>55000</v>
      </c>
      <c r="W33" s="62" t="n">
        <v>61900</v>
      </c>
      <c r="X33" s="62" t="n">
        <v>70400</v>
      </c>
      <c r="Y33" s="62" t="n">
        <v>79800</v>
      </c>
      <c r="Z33" s="63" t="n">
        <v>89300</v>
      </c>
      <c r="AB33" s="61" t="n">
        <v>1757.1466037241</v>
      </c>
      <c r="AC33" s="62" t="n">
        <v>1717.94871794872</v>
      </c>
      <c r="AD33" s="62" t="n">
        <v>1758.53018372703</v>
      </c>
      <c r="AE33" s="62" t="n">
        <v>1925.13368983957</v>
      </c>
      <c r="AF33" s="62" t="n">
        <v>1842.10526315789</v>
      </c>
      <c r="AG33" s="62" t="n">
        <v>1787.56476683938</v>
      </c>
      <c r="AH33" s="62" t="n">
        <v>1769.23076923077</v>
      </c>
      <c r="AI33" s="62" t="n">
        <v>1764.70588235294</v>
      </c>
      <c r="AJ33" s="62" t="n">
        <v>1764.70588235294</v>
      </c>
      <c r="AK33" s="62" t="n">
        <v>2162.84987277354</v>
      </c>
      <c r="AL33" s="62" t="n">
        <v>2350</v>
      </c>
      <c r="AM33" s="63" t="n">
        <v>2272.72727272727</v>
      </c>
      <c r="AO33" s="61" t="n">
        <v>1757.1466037241</v>
      </c>
      <c r="AP33" s="62" t="n">
        <v>3475.09532167282</v>
      </c>
      <c r="AQ33" s="62" t="n">
        <v>5233.62550539985</v>
      </c>
      <c r="AR33" s="62" t="n">
        <v>7158.75919523943</v>
      </c>
      <c r="AS33" s="62" t="n">
        <v>9000.86445839732</v>
      </c>
      <c r="AT33" s="62" t="n">
        <v>10788.4292252367</v>
      </c>
      <c r="AU33" s="62" t="n">
        <v>12557.6599944675</v>
      </c>
      <c r="AV33" s="62" t="n">
        <v>14322.3658768204</v>
      </c>
      <c r="AW33" s="62" t="n">
        <v>16087.0717591733</v>
      </c>
      <c r="AX33" s="62" t="n">
        <v>18249.9216319469</v>
      </c>
      <c r="AY33" s="62" t="n">
        <v>20599.9216319469</v>
      </c>
      <c r="AZ33" s="63" t="n">
        <v>22872.6489046742</v>
      </c>
    </row>
    <row r="34" customFormat="false" ht="15" hidden="false" customHeight="false" outlineLevel="1" collapsed="false">
      <c r="A34" s="64" t="s">
        <v>221</v>
      </c>
      <c r="B34" s="61" t="n">
        <v>4963.2</v>
      </c>
      <c r="C34" s="62" t="n">
        <v>5927.85</v>
      </c>
      <c r="D34" s="62" t="n">
        <v>5476.65</v>
      </c>
      <c r="E34" s="62" t="n">
        <v>5407.35</v>
      </c>
      <c r="F34" s="62" t="n">
        <v>6242.78</v>
      </c>
      <c r="G34" s="62" t="n">
        <v>6033.62</v>
      </c>
      <c r="H34" s="62" t="n">
        <v>6180.74</v>
      </c>
      <c r="I34" s="62" t="n">
        <v>6149.72</v>
      </c>
      <c r="J34" s="62" t="n">
        <v>5452</v>
      </c>
      <c r="K34" s="62" t="n">
        <v>5452</v>
      </c>
      <c r="L34" s="62" t="n">
        <v>7802</v>
      </c>
      <c r="M34" s="63" t="n">
        <v>8586.9</v>
      </c>
      <c r="O34" s="61" t="n">
        <v>4963.2</v>
      </c>
      <c r="P34" s="62" t="n">
        <v>10891.05</v>
      </c>
      <c r="Q34" s="62" t="n">
        <v>16367.7</v>
      </c>
      <c r="R34" s="62" t="n">
        <v>21775.05</v>
      </c>
      <c r="S34" s="62" t="n">
        <v>28017.83</v>
      </c>
      <c r="T34" s="62" t="n">
        <v>34051.45</v>
      </c>
      <c r="U34" s="62" t="n">
        <v>40232.19</v>
      </c>
      <c r="V34" s="62" t="n">
        <v>46381.91</v>
      </c>
      <c r="W34" s="62" t="n">
        <v>51833.91</v>
      </c>
      <c r="X34" s="62" t="n">
        <v>57285.91</v>
      </c>
      <c r="Y34" s="62" t="n">
        <v>65087.91</v>
      </c>
      <c r="Z34" s="63" t="n">
        <v>73674.81</v>
      </c>
      <c r="AB34" s="61" t="n">
        <v>1301.65224232887</v>
      </c>
      <c r="AC34" s="62" t="n">
        <v>1519.96153846154</v>
      </c>
      <c r="AD34" s="62" t="n">
        <v>1437.44094488189</v>
      </c>
      <c r="AE34" s="62" t="n">
        <v>1445.81550802139</v>
      </c>
      <c r="AF34" s="62" t="n">
        <v>1642.83684210526</v>
      </c>
      <c r="AG34" s="62" t="n">
        <v>1563.11398963731</v>
      </c>
      <c r="AH34" s="62" t="n">
        <v>1584.80512820513</v>
      </c>
      <c r="AI34" s="62" t="n">
        <v>1572.81841432225</v>
      </c>
      <c r="AJ34" s="62" t="n">
        <v>1394.37340153453</v>
      </c>
      <c r="AK34" s="62" t="n">
        <v>1387.27735368957</v>
      </c>
      <c r="AL34" s="62" t="n">
        <v>1950.5</v>
      </c>
      <c r="AM34" s="63" t="n">
        <v>2054.28229665072</v>
      </c>
      <c r="AO34" s="61" t="n">
        <v>1301.65224232887</v>
      </c>
      <c r="AP34" s="62" t="n">
        <v>2821.61378079041</v>
      </c>
      <c r="AQ34" s="62" t="n">
        <v>4259.0547256723</v>
      </c>
      <c r="AR34" s="62" t="n">
        <v>5704.87023369369</v>
      </c>
      <c r="AS34" s="62" t="n">
        <v>7347.70707579896</v>
      </c>
      <c r="AT34" s="62" t="n">
        <v>8910.82106543626</v>
      </c>
      <c r="AU34" s="62" t="n">
        <v>10495.6261936414</v>
      </c>
      <c r="AV34" s="62" t="n">
        <v>12068.4446079636</v>
      </c>
      <c r="AW34" s="62" t="n">
        <v>13462.8180094982</v>
      </c>
      <c r="AX34" s="62" t="n">
        <v>14850.0953631877</v>
      </c>
      <c r="AY34" s="62" t="n">
        <v>16800.5953631877</v>
      </c>
      <c r="AZ34" s="63" t="n">
        <v>18854.8776598385</v>
      </c>
    </row>
    <row r="35" customFormat="false" ht="15" hidden="false" customHeight="false" outlineLevel="1" collapsed="false">
      <c r="A35" s="64" t="s">
        <v>222</v>
      </c>
      <c r="B35" s="61" t="n">
        <v>0</v>
      </c>
      <c r="C35" s="62" t="n">
        <v>0</v>
      </c>
      <c r="D35" s="62" t="n">
        <v>0</v>
      </c>
      <c r="E35" s="62" t="n">
        <v>0</v>
      </c>
      <c r="F35" s="62" t="n">
        <v>0</v>
      </c>
      <c r="G35" s="62" t="n">
        <v>0</v>
      </c>
      <c r="H35" s="62" t="n">
        <v>0</v>
      </c>
      <c r="I35" s="62" t="n">
        <v>0</v>
      </c>
      <c r="J35" s="62" t="n">
        <v>0</v>
      </c>
      <c r="K35" s="62" t="n">
        <v>0</v>
      </c>
      <c r="L35" s="62" t="n">
        <v>0</v>
      </c>
      <c r="M35" s="63" t="n">
        <v>0</v>
      </c>
      <c r="O35" s="61" t="n">
        <v>0</v>
      </c>
      <c r="P35" s="62" t="n">
        <v>0</v>
      </c>
      <c r="Q35" s="62" t="n">
        <v>0</v>
      </c>
      <c r="R35" s="62" t="n">
        <v>0</v>
      </c>
      <c r="S35" s="62" t="n">
        <v>0</v>
      </c>
      <c r="T35" s="62" t="n">
        <v>0</v>
      </c>
      <c r="U35" s="62" t="n">
        <v>0</v>
      </c>
      <c r="V35" s="62" t="n">
        <v>0</v>
      </c>
      <c r="W35" s="62" t="n">
        <v>0</v>
      </c>
      <c r="X35" s="62" t="n">
        <v>0</v>
      </c>
      <c r="Y35" s="62" t="n">
        <v>0</v>
      </c>
      <c r="Z35" s="63" t="n">
        <v>0</v>
      </c>
      <c r="AB35" s="61" t="n">
        <v>0</v>
      </c>
      <c r="AC35" s="62" t="n">
        <v>0</v>
      </c>
      <c r="AD35" s="62" t="n">
        <v>0</v>
      </c>
      <c r="AE35" s="62" t="n">
        <v>0</v>
      </c>
      <c r="AF35" s="62" t="n">
        <v>0</v>
      </c>
      <c r="AG35" s="62" t="n">
        <v>0</v>
      </c>
      <c r="AH35" s="62" t="n">
        <v>0</v>
      </c>
      <c r="AI35" s="62" t="n">
        <v>0</v>
      </c>
      <c r="AJ35" s="62" t="n">
        <v>0</v>
      </c>
      <c r="AK35" s="62" t="n">
        <v>0</v>
      </c>
      <c r="AL35" s="62" t="n">
        <v>0</v>
      </c>
      <c r="AM35" s="63" t="n">
        <v>0</v>
      </c>
      <c r="AO35" s="61" t="n">
        <v>0</v>
      </c>
      <c r="AP35" s="62" t="n">
        <v>0</v>
      </c>
      <c r="AQ35" s="62" t="n">
        <v>0</v>
      </c>
      <c r="AR35" s="62" t="n">
        <v>0</v>
      </c>
      <c r="AS35" s="62" t="n">
        <v>0</v>
      </c>
      <c r="AT35" s="62" t="n">
        <v>0</v>
      </c>
      <c r="AU35" s="62" t="n">
        <v>0</v>
      </c>
      <c r="AV35" s="62" t="n">
        <v>0</v>
      </c>
      <c r="AW35" s="62" t="n">
        <v>0</v>
      </c>
      <c r="AX35" s="62" t="n">
        <v>0</v>
      </c>
      <c r="AY35" s="62" t="n">
        <v>0</v>
      </c>
      <c r="AZ35" s="63" t="n">
        <v>0</v>
      </c>
    </row>
    <row r="36" customFormat="false" ht="15" hidden="false" customHeight="false" outlineLevel="1" collapsed="false">
      <c r="A36" s="64" t="s">
        <v>223</v>
      </c>
      <c r="B36" s="61" t="n">
        <v>0</v>
      </c>
      <c r="C36" s="62" t="n">
        <v>0</v>
      </c>
      <c r="D36" s="62" t="n">
        <v>0</v>
      </c>
      <c r="E36" s="62" t="n">
        <v>0</v>
      </c>
      <c r="F36" s="62" t="n">
        <v>0</v>
      </c>
      <c r="G36" s="62" t="n">
        <v>0</v>
      </c>
      <c r="H36" s="62" t="n">
        <v>0</v>
      </c>
      <c r="I36" s="62" t="n">
        <v>0</v>
      </c>
      <c r="J36" s="62" t="n">
        <v>0</v>
      </c>
      <c r="K36" s="62" t="n">
        <v>0</v>
      </c>
      <c r="L36" s="62" t="n">
        <v>0</v>
      </c>
      <c r="M36" s="75" t="n">
        <v>0</v>
      </c>
      <c r="O36" s="61" t="n">
        <v>0</v>
      </c>
      <c r="P36" s="62" t="n">
        <v>0</v>
      </c>
      <c r="Q36" s="62" t="n">
        <v>0</v>
      </c>
      <c r="R36" s="62" t="n">
        <v>0</v>
      </c>
      <c r="S36" s="62" t="n">
        <v>0</v>
      </c>
      <c r="T36" s="62" t="n">
        <v>0</v>
      </c>
      <c r="U36" s="62" t="n">
        <v>0</v>
      </c>
      <c r="V36" s="62" t="n">
        <v>0</v>
      </c>
      <c r="W36" s="62" t="n">
        <v>0</v>
      </c>
      <c r="X36" s="62" t="n">
        <v>0</v>
      </c>
      <c r="Y36" s="62" t="n">
        <v>0</v>
      </c>
      <c r="Z36" s="63" t="n">
        <v>0</v>
      </c>
      <c r="AB36" s="61" t="n">
        <v>0</v>
      </c>
      <c r="AC36" s="62" t="n">
        <v>0</v>
      </c>
      <c r="AD36" s="62" t="n">
        <v>0</v>
      </c>
      <c r="AE36" s="62" t="n">
        <v>0</v>
      </c>
      <c r="AF36" s="62" t="n">
        <v>0</v>
      </c>
      <c r="AG36" s="62" t="n">
        <v>0</v>
      </c>
      <c r="AH36" s="62" t="n">
        <v>0</v>
      </c>
      <c r="AI36" s="62" t="n">
        <v>0</v>
      </c>
      <c r="AJ36" s="62" t="n">
        <v>0</v>
      </c>
      <c r="AK36" s="62" t="n">
        <v>0</v>
      </c>
      <c r="AL36" s="62" t="n">
        <v>0</v>
      </c>
      <c r="AM36" s="63" t="n">
        <v>0</v>
      </c>
      <c r="AO36" s="61" t="n">
        <v>0</v>
      </c>
      <c r="AP36" s="62" t="n">
        <v>0</v>
      </c>
      <c r="AQ36" s="62" t="n">
        <v>0</v>
      </c>
      <c r="AR36" s="62" t="n">
        <v>0</v>
      </c>
      <c r="AS36" s="62" t="n">
        <v>0</v>
      </c>
      <c r="AT36" s="62" t="n">
        <v>0</v>
      </c>
      <c r="AU36" s="62" t="n">
        <v>0</v>
      </c>
      <c r="AV36" s="62" t="n">
        <v>0</v>
      </c>
      <c r="AW36" s="62" t="n">
        <v>0</v>
      </c>
      <c r="AX36" s="62" t="n">
        <v>0</v>
      </c>
      <c r="AY36" s="62" t="n">
        <v>0</v>
      </c>
      <c r="AZ36" s="63" t="n">
        <v>0</v>
      </c>
    </row>
    <row r="37" customFormat="false" ht="15" hidden="false" customHeight="false" outlineLevel="0" collapsed="false">
      <c r="A37" s="54" t="s">
        <v>224</v>
      </c>
      <c r="B37" s="76" t="n">
        <v>25579.95</v>
      </c>
      <c r="C37" s="76" t="n">
        <v>27907.22</v>
      </c>
      <c r="D37" s="76" t="n">
        <v>26093.4</v>
      </c>
      <c r="E37" s="76" t="n">
        <v>26524.1</v>
      </c>
      <c r="F37" s="76" t="n">
        <v>27159.53</v>
      </c>
      <c r="G37" s="76" t="n">
        <v>26850.37</v>
      </c>
      <c r="H37" s="76" t="n">
        <v>29605.69</v>
      </c>
      <c r="I37" s="76" t="n">
        <v>28163.49</v>
      </c>
      <c r="J37" s="76" t="n">
        <v>26806.95</v>
      </c>
      <c r="K37" s="76" t="n">
        <v>38226.63</v>
      </c>
      <c r="L37" s="76" t="n">
        <v>36197.93</v>
      </c>
      <c r="M37" s="76" t="n">
        <v>35413.5</v>
      </c>
      <c r="O37" s="76" t="n">
        <v>25579.95</v>
      </c>
      <c r="P37" s="76" t="n">
        <v>53487.17</v>
      </c>
      <c r="Q37" s="76" t="n">
        <v>79580.57</v>
      </c>
      <c r="R37" s="76" t="n">
        <v>106104.67</v>
      </c>
      <c r="S37" s="76" t="n">
        <v>133264.2</v>
      </c>
      <c r="T37" s="76" t="n">
        <v>160114.57</v>
      </c>
      <c r="U37" s="76" t="n">
        <v>189720.26</v>
      </c>
      <c r="V37" s="76" t="n">
        <v>217883.75</v>
      </c>
      <c r="W37" s="76" t="n">
        <v>244690.7</v>
      </c>
      <c r="X37" s="76" t="n">
        <v>282917.33</v>
      </c>
      <c r="Y37" s="76" t="n">
        <v>319115.26</v>
      </c>
      <c r="Z37" s="76" t="n">
        <v>354528.76</v>
      </c>
      <c r="AB37" s="76" t="n">
        <v>6708.61526357199</v>
      </c>
      <c r="AC37" s="76" t="n">
        <v>7155.69743589744</v>
      </c>
      <c r="AD37" s="76" t="n">
        <v>6848.66141732284</v>
      </c>
      <c r="AE37" s="76" t="n">
        <v>7092.00534759358</v>
      </c>
      <c r="AF37" s="76" t="n">
        <v>7147.24473684211</v>
      </c>
      <c r="AG37" s="76" t="n">
        <v>6956.05440414508</v>
      </c>
      <c r="AH37" s="76" t="n">
        <v>7591.20256410256</v>
      </c>
      <c r="AI37" s="76" t="n">
        <v>7202.93861892583</v>
      </c>
      <c r="AJ37" s="76" t="n">
        <v>6855.99744245524</v>
      </c>
      <c r="AK37" s="76" t="n">
        <v>9726.87786259542</v>
      </c>
      <c r="AL37" s="76" t="n">
        <v>9049.4825</v>
      </c>
      <c r="AM37" s="76" t="n">
        <v>8472.12918660287</v>
      </c>
      <c r="AO37" s="76" t="n">
        <v>6708.61526357199</v>
      </c>
      <c r="AP37" s="76" t="n">
        <v>13864.3126994694</v>
      </c>
      <c r="AQ37" s="76" t="n">
        <v>20712.9741167923</v>
      </c>
      <c r="AR37" s="76" t="n">
        <v>27804.9794643858</v>
      </c>
      <c r="AS37" s="76" t="n">
        <v>34952.2242012279</v>
      </c>
      <c r="AT37" s="76" t="n">
        <v>41908.278605373</v>
      </c>
      <c r="AU37" s="76" t="n">
        <v>49499.4811694756</v>
      </c>
      <c r="AV37" s="76" t="n">
        <v>56702.4197884014</v>
      </c>
      <c r="AW37" s="76" t="n">
        <v>63558.4172308567</v>
      </c>
      <c r="AX37" s="76" t="n">
        <v>73285.2950934521</v>
      </c>
      <c r="AY37" s="76" t="n">
        <v>82334.7775934521</v>
      </c>
      <c r="AZ37" s="76" t="n">
        <v>90806.906780055</v>
      </c>
    </row>
    <row r="38" customFormat="false" ht="15" hidden="false" customHeight="false" outlineLevel="0" collapsed="false">
      <c r="A38" s="64"/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4"/>
      <c r="O38" s="71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4"/>
      <c r="AB38" s="71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4"/>
      <c r="AO38" s="71" t="n">
        <v>0</v>
      </c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4"/>
    </row>
    <row r="39" customFormat="false" ht="16.5" hidden="false" customHeight="false" outlineLevel="0" collapsed="false">
      <c r="A39" s="54" t="s">
        <v>225</v>
      </c>
      <c r="B39" s="77" t="n">
        <v>2312193.78</v>
      </c>
      <c r="C39" s="77" t="n">
        <v>764959.23</v>
      </c>
      <c r="D39" s="77" t="n">
        <v>787077.71</v>
      </c>
      <c r="E39" s="77" t="n">
        <v>227646.68</v>
      </c>
      <c r="F39" s="77" t="n">
        <v>1824348.88</v>
      </c>
      <c r="G39" s="77" t="n">
        <v>1572421.32</v>
      </c>
      <c r="H39" s="77" t="n">
        <v>764973.56</v>
      </c>
      <c r="I39" s="77" t="n">
        <v>105468.29</v>
      </c>
      <c r="J39" s="77" t="n">
        <v>-8873.58999999996</v>
      </c>
      <c r="K39" s="77" t="n">
        <v>2499783.25</v>
      </c>
      <c r="L39" s="77" t="n">
        <v>2968449.21</v>
      </c>
      <c r="M39" s="77" t="n">
        <v>3707120.19</v>
      </c>
      <c r="O39" s="77" t="n">
        <v>2312193.78</v>
      </c>
      <c r="P39" s="77" t="n">
        <v>3077153.01</v>
      </c>
      <c r="Q39" s="77" t="n">
        <v>3864230.72</v>
      </c>
      <c r="R39" s="77" t="n">
        <v>4091877.4</v>
      </c>
      <c r="S39" s="77" t="n">
        <v>5916226.28</v>
      </c>
      <c r="T39" s="77" t="n">
        <v>7488647.6</v>
      </c>
      <c r="U39" s="77" t="n">
        <v>8253621.16</v>
      </c>
      <c r="V39" s="77" t="n">
        <v>8359089.45</v>
      </c>
      <c r="W39" s="77" t="n">
        <v>8350215.86</v>
      </c>
      <c r="X39" s="77" t="n">
        <v>10849999.11</v>
      </c>
      <c r="Y39" s="77" t="n">
        <v>13818448.32</v>
      </c>
      <c r="Z39" s="77" t="n">
        <v>17525568.51</v>
      </c>
      <c r="AB39" s="77" t="n">
        <v>606397.529504327</v>
      </c>
      <c r="AC39" s="77" t="n">
        <v>196143.392307692</v>
      </c>
      <c r="AD39" s="77" t="n">
        <v>206582.076115485</v>
      </c>
      <c r="AE39" s="77" t="n">
        <v>60868.0962566845</v>
      </c>
      <c r="AF39" s="77" t="n">
        <v>480091.810526316</v>
      </c>
      <c r="AG39" s="77" t="n">
        <v>407363.03626943</v>
      </c>
      <c r="AH39" s="77" t="n">
        <v>196147.066666667</v>
      </c>
      <c r="AI39" s="77" t="n">
        <v>26973.9872122762</v>
      </c>
      <c r="AJ39" s="77" t="n">
        <v>-2269.46035805625</v>
      </c>
      <c r="AK39" s="77" t="n">
        <v>636077.162849873</v>
      </c>
      <c r="AL39" s="77" t="n">
        <v>742112.3025</v>
      </c>
      <c r="AM39" s="77" t="n">
        <v>886870.858851675</v>
      </c>
      <c r="AO39" s="77" t="n">
        <v>606397.529504327</v>
      </c>
      <c r="AP39" s="77" t="n">
        <v>802540.921812019</v>
      </c>
      <c r="AQ39" s="77" t="n">
        <v>1009122.99792751</v>
      </c>
      <c r="AR39" s="77" t="n">
        <v>1069991.09418419</v>
      </c>
      <c r="AS39" s="77" t="n">
        <v>1550082.90471051</v>
      </c>
      <c r="AT39" s="77" t="n">
        <v>1957445.94097994</v>
      </c>
      <c r="AU39" s="77" t="n">
        <v>2153593.0076466</v>
      </c>
      <c r="AV39" s="77" t="n">
        <v>2180566.99485888</v>
      </c>
      <c r="AW39" s="77" t="n">
        <v>2178297.53450082</v>
      </c>
      <c r="AX39" s="77" t="n">
        <v>2814374.69735069</v>
      </c>
      <c r="AY39" s="77" t="n">
        <v>3556486.99985069</v>
      </c>
      <c r="AZ39" s="77" t="n">
        <v>4443357.85870237</v>
      </c>
    </row>
    <row r="40" customFormat="false" ht="15" hidden="false" customHeight="false" outlineLevel="0" collapsed="false">
      <c r="A40" s="64"/>
      <c r="B40" s="78" t="n">
        <v>10185.8756828194</v>
      </c>
      <c r="C40" s="78" t="n">
        <v>7499.60029411765</v>
      </c>
      <c r="D40" s="78" t="n">
        <v>5247.18473333333</v>
      </c>
      <c r="E40" s="78" t="n">
        <v>1649.61362318841</v>
      </c>
      <c r="F40" s="78" t="n">
        <v>6731.91468634687</v>
      </c>
      <c r="G40" s="78" t="n">
        <v>5802.29269372694</v>
      </c>
      <c r="H40" s="78" t="n">
        <v>4134.99221621622</v>
      </c>
      <c r="I40" s="78" t="n">
        <v>878.902416666667</v>
      </c>
      <c r="J40" s="78" t="n">
        <v>-211.275952380951</v>
      </c>
      <c r="K40" s="78" t="n">
        <v>8360.47909698997</v>
      </c>
      <c r="L40" s="78" t="n">
        <v>6839.7447235023</v>
      </c>
      <c r="M40" s="78"/>
      <c r="O40" s="78" t="n">
        <v>10185.8756828194</v>
      </c>
      <c r="P40" s="78" t="n">
        <v>9353.04866261398</v>
      </c>
      <c r="Q40" s="78" t="n">
        <v>8067.28751565762</v>
      </c>
      <c r="R40" s="78" t="n">
        <v>6631.89205834684</v>
      </c>
      <c r="S40" s="78" t="n">
        <v>6662.41698198198</v>
      </c>
      <c r="T40" s="79"/>
      <c r="U40" s="79"/>
      <c r="V40" s="79"/>
      <c r="W40" s="79"/>
      <c r="X40" s="79"/>
      <c r="Y40" s="79"/>
      <c r="Z40" s="80"/>
      <c r="AB40" s="81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80"/>
      <c r="AO40" s="81" t="n">
        <v>0</v>
      </c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80"/>
    </row>
    <row r="41" customFormat="false" ht="15" hidden="false" customHeight="false" outlineLevel="1" collapsed="false">
      <c r="A41" s="54" t="s">
        <v>226</v>
      </c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4"/>
      <c r="O41" s="71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4"/>
      <c r="AB41" s="71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4"/>
      <c r="AO41" s="71" t="n">
        <v>0</v>
      </c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4"/>
    </row>
    <row r="42" customFormat="false" ht="15" hidden="false" customHeight="false" outlineLevel="1" collapsed="false">
      <c r="A42" s="64" t="s">
        <v>227</v>
      </c>
      <c r="B42" s="61" t="n">
        <v>508323.09</v>
      </c>
      <c r="C42" s="62" t="n">
        <v>58762.82</v>
      </c>
      <c r="D42" s="62" t="n">
        <v>6882.57</v>
      </c>
      <c r="E42" s="62" t="n">
        <v>0</v>
      </c>
      <c r="F42" s="62" t="n">
        <v>306.87</v>
      </c>
      <c r="G42" s="62" t="n">
        <v>0</v>
      </c>
      <c r="H42" s="62" t="n">
        <v>1170.31</v>
      </c>
      <c r="I42" s="62" t="n">
        <v>0</v>
      </c>
      <c r="J42" s="62" t="n">
        <v>671.21</v>
      </c>
      <c r="K42" s="62" t="n">
        <v>515380.74</v>
      </c>
      <c r="L42" s="62" t="n">
        <v>863128.06</v>
      </c>
      <c r="M42" s="63" t="n">
        <v>426844.24</v>
      </c>
      <c r="O42" s="61" t="n">
        <v>508323.09</v>
      </c>
      <c r="P42" s="62" t="n">
        <v>567085.91</v>
      </c>
      <c r="Q42" s="62" t="n">
        <v>573968.48</v>
      </c>
      <c r="R42" s="62" t="n">
        <v>573968.48</v>
      </c>
      <c r="S42" s="62" t="n">
        <v>574275.35</v>
      </c>
      <c r="T42" s="62" t="n">
        <v>574275.35</v>
      </c>
      <c r="U42" s="62" t="n">
        <v>575445.66</v>
      </c>
      <c r="V42" s="62" t="n">
        <v>575445.66</v>
      </c>
      <c r="W42" s="62" t="n">
        <v>576116.87</v>
      </c>
      <c r="X42" s="62" t="n">
        <v>1091497.61</v>
      </c>
      <c r="Y42" s="62" t="n">
        <v>1954625.67</v>
      </c>
      <c r="Z42" s="63" t="n">
        <v>2381469.91</v>
      </c>
      <c r="AB42" s="61" t="n">
        <v>133313.162863887</v>
      </c>
      <c r="AC42" s="62" t="n">
        <v>15067.3897435897</v>
      </c>
      <c r="AD42" s="62" t="n">
        <v>1806.44881889764</v>
      </c>
      <c r="AE42" s="62" t="n">
        <v>0</v>
      </c>
      <c r="AF42" s="62" t="n">
        <v>80.7552631578947</v>
      </c>
      <c r="AG42" s="62" t="n">
        <v>0</v>
      </c>
      <c r="AH42" s="62" t="n">
        <v>300.079487179487</v>
      </c>
      <c r="AI42" s="62" t="n">
        <v>0</v>
      </c>
      <c r="AJ42" s="62" t="n">
        <v>171.664961636829</v>
      </c>
      <c r="AK42" s="62" t="n">
        <v>131140.13740458</v>
      </c>
      <c r="AL42" s="62" t="n">
        <v>215782.015</v>
      </c>
      <c r="AM42" s="63" t="n">
        <v>102115.846889952</v>
      </c>
      <c r="AO42" s="61" t="n">
        <v>133313.162863887</v>
      </c>
      <c r="AP42" s="62" t="n">
        <v>148380.552607476</v>
      </c>
      <c r="AQ42" s="62" t="n">
        <v>150187.001426374</v>
      </c>
      <c r="AR42" s="62" t="n">
        <v>150187.001426374</v>
      </c>
      <c r="AS42" s="62" t="n">
        <v>150267.756689532</v>
      </c>
      <c r="AT42" s="62" t="n">
        <v>150267.756689532</v>
      </c>
      <c r="AU42" s="62" t="n">
        <v>150567.836176711</v>
      </c>
      <c r="AV42" s="62" t="n">
        <v>150567.836176711</v>
      </c>
      <c r="AW42" s="62" t="n">
        <v>150739.501138348</v>
      </c>
      <c r="AX42" s="62" t="n">
        <v>281879.638542928</v>
      </c>
      <c r="AY42" s="62" t="n">
        <v>497661.653542928</v>
      </c>
      <c r="AZ42" s="63" t="n">
        <v>599777.500432881</v>
      </c>
    </row>
    <row r="43" customFormat="false" ht="15" hidden="false" customHeight="false" outlineLevel="1" collapsed="false">
      <c r="A43" s="64" t="s">
        <v>228</v>
      </c>
      <c r="B43" s="61" t="n">
        <v>170500.92</v>
      </c>
      <c r="C43" s="62" t="n">
        <v>18789.08</v>
      </c>
      <c r="D43" s="62" t="n">
        <v>2234.89</v>
      </c>
      <c r="E43" s="62" t="n">
        <v>0</v>
      </c>
      <c r="F43" s="62" t="n">
        <v>102.68</v>
      </c>
      <c r="G43" s="62" t="n">
        <v>0</v>
      </c>
      <c r="H43" s="62" t="n">
        <v>330</v>
      </c>
      <c r="I43" s="62" t="n">
        <v>0</v>
      </c>
      <c r="J43" s="62" t="n">
        <v>224.6</v>
      </c>
      <c r="K43" s="62" t="n">
        <v>105002.31</v>
      </c>
      <c r="L43" s="62" t="n">
        <v>166972.06</v>
      </c>
      <c r="M43" s="63" t="n">
        <v>83199.6</v>
      </c>
      <c r="O43" s="61" t="n">
        <v>170500.92</v>
      </c>
      <c r="P43" s="62" t="n">
        <v>189290</v>
      </c>
      <c r="Q43" s="62" t="n">
        <v>191524.89</v>
      </c>
      <c r="R43" s="62" t="n">
        <v>191524.89</v>
      </c>
      <c r="S43" s="62" t="n">
        <v>191627.57</v>
      </c>
      <c r="T43" s="62" t="n">
        <v>191627.57</v>
      </c>
      <c r="U43" s="62" t="n">
        <v>191957.57</v>
      </c>
      <c r="V43" s="62" t="n">
        <v>191957.57</v>
      </c>
      <c r="W43" s="62" t="n">
        <v>192182.17</v>
      </c>
      <c r="X43" s="62" t="n">
        <v>297184.48</v>
      </c>
      <c r="Y43" s="62" t="n">
        <v>464156.54</v>
      </c>
      <c r="Z43" s="63" t="n">
        <v>547356.14</v>
      </c>
      <c r="AB43" s="61" t="n">
        <v>44715.6884343037</v>
      </c>
      <c r="AC43" s="62" t="n">
        <v>4817.71282051282</v>
      </c>
      <c r="AD43" s="62" t="n">
        <v>586.58530183727</v>
      </c>
      <c r="AE43" s="62" t="n">
        <v>0</v>
      </c>
      <c r="AF43" s="62" t="n">
        <v>27.0210526315789</v>
      </c>
      <c r="AG43" s="62" t="n">
        <v>0</v>
      </c>
      <c r="AH43" s="62" t="n">
        <v>84.6153846153846</v>
      </c>
      <c r="AI43" s="62" t="n">
        <v>0</v>
      </c>
      <c r="AJ43" s="62" t="n">
        <v>57.4424552429668</v>
      </c>
      <c r="AK43" s="62" t="n">
        <v>26718.1450381679</v>
      </c>
      <c r="AL43" s="62" t="n">
        <v>41743.015</v>
      </c>
      <c r="AM43" s="63" t="n">
        <v>19904.2105263158</v>
      </c>
      <c r="AO43" s="61" t="n">
        <v>44715.6884343037</v>
      </c>
      <c r="AP43" s="62" t="n">
        <v>49533.4012548165</v>
      </c>
      <c r="AQ43" s="62" t="n">
        <v>50119.9865566538</v>
      </c>
      <c r="AR43" s="62" t="n">
        <v>50119.9865566538</v>
      </c>
      <c r="AS43" s="62" t="n">
        <v>50147.0076092854</v>
      </c>
      <c r="AT43" s="62" t="n">
        <v>50147.0076092854</v>
      </c>
      <c r="AU43" s="62" t="n">
        <v>50231.6229939008</v>
      </c>
      <c r="AV43" s="62" t="n">
        <v>50231.6229939008</v>
      </c>
      <c r="AW43" s="62" t="n">
        <v>50289.0654491437</v>
      </c>
      <c r="AX43" s="62" t="n">
        <v>77007.2104873117</v>
      </c>
      <c r="AY43" s="62" t="n">
        <v>118750.225487312</v>
      </c>
      <c r="AZ43" s="63" t="n">
        <v>138654.436013627</v>
      </c>
    </row>
    <row r="44" customFormat="false" ht="15" hidden="false" customHeight="false" outlineLevel="1" collapsed="false">
      <c r="A44" s="64" t="s">
        <v>229</v>
      </c>
      <c r="B44" s="61" t="n">
        <v>37335.74</v>
      </c>
      <c r="C44" s="62" t="n">
        <v>0</v>
      </c>
      <c r="D44" s="62" t="n">
        <v>0</v>
      </c>
      <c r="E44" s="62" t="n">
        <v>0</v>
      </c>
      <c r="F44" s="62" t="n">
        <v>0</v>
      </c>
      <c r="G44" s="62" t="n">
        <v>0</v>
      </c>
      <c r="H44" s="62" t="n">
        <v>0</v>
      </c>
      <c r="I44" s="62" t="n">
        <v>0</v>
      </c>
      <c r="J44" s="62" t="n">
        <v>0</v>
      </c>
      <c r="K44" s="62" t="n">
        <v>23468.57</v>
      </c>
      <c r="L44" s="62" t="n">
        <v>6234.81</v>
      </c>
      <c r="M44" s="63" t="n">
        <v>2825.17</v>
      </c>
      <c r="O44" s="61" t="n">
        <v>37335.74</v>
      </c>
      <c r="P44" s="62" t="n">
        <v>37335.74</v>
      </c>
      <c r="Q44" s="62" t="n">
        <v>37335.74</v>
      </c>
      <c r="R44" s="62" t="n">
        <v>37335.74</v>
      </c>
      <c r="S44" s="62" t="n">
        <v>37335.74</v>
      </c>
      <c r="T44" s="62" t="n">
        <v>37335.74</v>
      </c>
      <c r="U44" s="62" t="n">
        <v>37335.74</v>
      </c>
      <c r="V44" s="62" t="n">
        <v>37335.74</v>
      </c>
      <c r="W44" s="62" t="n">
        <v>37335.74</v>
      </c>
      <c r="X44" s="62" t="n">
        <v>60804.31</v>
      </c>
      <c r="Y44" s="62" t="n">
        <v>67039.12</v>
      </c>
      <c r="Z44" s="63" t="n">
        <v>69864.29</v>
      </c>
      <c r="AB44" s="61" t="n">
        <v>9791.69682664568</v>
      </c>
      <c r="AC44" s="62" t="n">
        <v>0</v>
      </c>
      <c r="AD44" s="62" t="n">
        <v>0</v>
      </c>
      <c r="AE44" s="62" t="n">
        <v>0</v>
      </c>
      <c r="AF44" s="62" t="n">
        <v>0</v>
      </c>
      <c r="AG44" s="62" t="n">
        <v>0</v>
      </c>
      <c r="AH44" s="62" t="n">
        <v>0</v>
      </c>
      <c r="AI44" s="62" t="n">
        <v>0</v>
      </c>
      <c r="AJ44" s="62" t="n">
        <v>0</v>
      </c>
      <c r="AK44" s="62" t="n">
        <v>5971.64631043257</v>
      </c>
      <c r="AL44" s="62" t="n">
        <v>1558.7025</v>
      </c>
      <c r="AM44" s="63" t="n">
        <v>675.877990430622</v>
      </c>
      <c r="AO44" s="61" t="n">
        <v>9791.69682664568</v>
      </c>
      <c r="AP44" s="62" t="n">
        <v>9791.69682664568</v>
      </c>
      <c r="AQ44" s="62" t="n">
        <v>9791.69682664568</v>
      </c>
      <c r="AR44" s="62" t="n">
        <v>9791.69682664568</v>
      </c>
      <c r="AS44" s="62" t="n">
        <v>9791.69682664568</v>
      </c>
      <c r="AT44" s="62" t="n">
        <v>9791.69682664568</v>
      </c>
      <c r="AU44" s="62" t="n">
        <v>9791.69682664568</v>
      </c>
      <c r="AV44" s="62" t="n">
        <v>9791.69682664568</v>
      </c>
      <c r="AW44" s="62" t="n">
        <v>9791.69682664568</v>
      </c>
      <c r="AX44" s="62" t="n">
        <v>15763.3431370783</v>
      </c>
      <c r="AY44" s="62" t="n">
        <v>17322.0456370783</v>
      </c>
      <c r="AZ44" s="63" t="n">
        <v>17997.9236275089</v>
      </c>
    </row>
    <row r="45" customFormat="false" ht="15" hidden="false" customHeight="false" outlineLevel="1" collapsed="false">
      <c r="A45" s="64" t="s">
        <v>230</v>
      </c>
      <c r="B45" s="61" t="n">
        <v>0</v>
      </c>
      <c r="C45" s="62" t="n">
        <v>0</v>
      </c>
      <c r="D45" s="62" t="n">
        <v>0</v>
      </c>
      <c r="E45" s="62" t="n">
        <v>0</v>
      </c>
      <c r="F45" s="62" t="n">
        <v>0</v>
      </c>
      <c r="G45" s="62" t="n">
        <v>0</v>
      </c>
      <c r="H45" s="62" t="n">
        <v>0</v>
      </c>
      <c r="I45" s="62" t="n">
        <v>0</v>
      </c>
      <c r="J45" s="62" t="n">
        <v>0</v>
      </c>
      <c r="K45" s="62" t="n">
        <v>22900</v>
      </c>
      <c r="L45" s="62" t="n">
        <v>53600</v>
      </c>
      <c r="M45" s="63" t="n">
        <v>24800</v>
      </c>
      <c r="O45" s="61" t="n">
        <v>0</v>
      </c>
      <c r="P45" s="62" t="n">
        <v>0</v>
      </c>
      <c r="Q45" s="62" t="n">
        <v>0</v>
      </c>
      <c r="R45" s="62" t="n">
        <v>0</v>
      </c>
      <c r="S45" s="62" t="n">
        <v>0</v>
      </c>
      <c r="T45" s="62" t="n">
        <v>0</v>
      </c>
      <c r="U45" s="62" t="n">
        <v>0</v>
      </c>
      <c r="V45" s="62" t="n">
        <v>0</v>
      </c>
      <c r="W45" s="62" t="n">
        <v>0</v>
      </c>
      <c r="X45" s="62" t="n">
        <v>22900</v>
      </c>
      <c r="Y45" s="62" t="n">
        <v>76500</v>
      </c>
      <c r="Z45" s="63" t="n">
        <v>101300</v>
      </c>
      <c r="AB45" s="61" t="n">
        <v>0</v>
      </c>
      <c r="AC45" s="62" t="n">
        <v>0</v>
      </c>
      <c r="AD45" s="62" t="n">
        <v>0</v>
      </c>
      <c r="AE45" s="62" t="n">
        <v>0</v>
      </c>
      <c r="AF45" s="62" t="n">
        <v>0</v>
      </c>
      <c r="AG45" s="62" t="n">
        <v>0</v>
      </c>
      <c r="AH45" s="62" t="n">
        <v>0</v>
      </c>
      <c r="AI45" s="62" t="n">
        <v>0</v>
      </c>
      <c r="AJ45" s="62" t="n">
        <v>0</v>
      </c>
      <c r="AK45" s="62" t="n">
        <v>5826.97201017812</v>
      </c>
      <c r="AL45" s="62" t="n">
        <v>13400</v>
      </c>
      <c r="AM45" s="63" t="n">
        <v>5933.01435406699</v>
      </c>
      <c r="AO45" s="61" t="n">
        <v>0</v>
      </c>
      <c r="AP45" s="62" t="n">
        <v>0</v>
      </c>
      <c r="AQ45" s="62" t="n">
        <v>0</v>
      </c>
      <c r="AR45" s="62" t="n">
        <v>0</v>
      </c>
      <c r="AS45" s="62" t="n">
        <v>0</v>
      </c>
      <c r="AT45" s="62" t="n">
        <v>0</v>
      </c>
      <c r="AU45" s="62" t="n">
        <v>0</v>
      </c>
      <c r="AV45" s="62" t="n">
        <v>0</v>
      </c>
      <c r="AW45" s="62" t="n">
        <v>0</v>
      </c>
      <c r="AX45" s="62" t="n">
        <v>5826.97201017812</v>
      </c>
      <c r="AY45" s="62" t="n">
        <v>19226.9720101781</v>
      </c>
      <c r="AZ45" s="63" t="n">
        <v>25159.9863642451</v>
      </c>
    </row>
    <row r="46" customFormat="false" ht="15" hidden="false" customHeight="false" outlineLevel="1" collapsed="false">
      <c r="A46" s="82" t="s">
        <v>231</v>
      </c>
      <c r="B46" s="61" t="n">
        <v>0</v>
      </c>
      <c r="C46" s="62" t="n">
        <v>0</v>
      </c>
      <c r="D46" s="62" t="n">
        <v>0</v>
      </c>
      <c r="E46" s="62" t="n">
        <v>0</v>
      </c>
      <c r="F46" s="62" t="n">
        <v>0</v>
      </c>
      <c r="G46" s="62" t="n">
        <v>0</v>
      </c>
      <c r="H46" s="62" t="n">
        <v>0</v>
      </c>
      <c r="I46" s="62" t="n">
        <v>0</v>
      </c>
      <c r="J46" s="62" t="n">
        <v>0</v>
      </c>
      <c r="K46" s="62" t="n">
        <v>0</v>
      </c>
      <c r="L46" s="62" t="n">
        <v>0</v>
      </c>
      <c r="M46" s="63" t="n">
        <v>0</v>
      </c>
      <c r="O46" s="61" t="n">
        <v>0</v>
      </c>
      <c r="P46" s="62" t="n">
        <v>0</v>
      </c>
      <c r="Q46" s="62" t="n">
        <v>0</v>
      </c>
      <c r="R46" s="62" t="n">
        <v>0</v>
      </c>
      <c r="S46" s="62" t="n">
        <v>0</v>
      </c>
      <c r="T46" s="62" t="n">
        <v>0</v>
      </c>
      <c r="U46" s="62" t="n">
        <v>0</v>
      </c>
      <c r="V46" s="62" t="n">
        <v>0</v>
      </c>
      <c r="W46" s="62" t="n">
        <v>0</v>
      </c>
      <c r="X46" s="62" t="n">
        <v>0</v>
      </c>
      <c r="Y46" s="62" t="n">
        <v>0</v>
      </c>
      <c r="Z46" s="63" t="n">
        <v>0</v>
      </c>
      <c r="AB46" s="61" t="n">
        <v>0</v>
      </c>
      <c r="AC46" s="62" t="n">
        <v>0</v>
      </c>
      <c r="AD46" s="62" t="n">
        <v>0</v>
      </c>
      <c r="AE46" s="62" t="n">
        <v>0</v>
      </c>
      <c r="AF46" s="62" t="n">
        <v>0</v>
      </c>
      <c r="AG46" s="62" t="n">
        <v>0</v>
      </c>
      <c r="AH46" s="62" t="n">
        <v>0</v>
      </c>
      <c r="AI46" s="62" t="n">
        <v>0</v>
      </c>
      <c r="AJ46" s="62" t="n">
        <v>0</v>
      </c>
      <c r="AK46" s="62" t="n">
        <v>0</v>
      </c>
      <c r="AL46" s="62" t="n">
        <v>0</v>
      </c>
      <c r="AM46" s="63" t="n">
        <v>0</v>
      </c>
      <c r="AO46" s="61" t="n">
        <v>0</v>
      </c>
      <c r="AP46" s="62" t="n">
        <v>0</v>
      </c>
      <c r="AQ46" s="62" t="n">
        <v>0</v>
      </c>
      <c r="AR46" s="62" t="n">
        <v>0</v>
      </c>
      <c r="AS46" s="62" t="n">
        <v>0</v>
      </c>
      <c r="AT46" s="62" t="n">
        <v>0</v>
      </c>
      <c r="AU46" s="62" t="n">
        <v>0</v>
      </c>
      <c r="AV46" s="62" t="n">
        <v>0</v>
      </c>
      <c r="AW46" s="62" t="n">
        <v>0</v>
      </c>
      <c r="AX46" s="62" t="n">
        <v>0</v>
      </c>
      <c r="AY46" s="62" t="n">
        <v>0</v>
      </c>
      <c r="AZ46" s="63" t="n">
        <v>0</v>
      </c>
    </row>
    <row r="47" customFormat="false" ht="15" hidden="false" customHeight="false" outlineLevel="1" collapsed="false">
      <c r="A47" s="64" t="s">
        <v>223</v>
      </c>
      <c r="B47" s="61" t="n">
        <v>0</v>
      </c>
      <c r="C47" s="62" t="n">
        <v>0</v>
      </c>
      <c r="D47" s="62" t="n">
        <v>0</v>
      </c>
      <c r="E47" s="62" t="n">
        <v>0</v>
      </c>
      <c r="F47" s="62" t="n">
        <v>0</v>
      </c>
      <c r="G47" s="62" t="n">
        <v>0</v>
      </c>
      <c r="H47" s="62" t="n">
        <v>0</v>
      </c>
      <c r="I47" s="62" t="n">
        <v>0</v>
      </c>
      <c r="J47" s="62" t="n">
        <v>0</v>
      </c>
      <c r="K47" s="62" t="n">
        <v>0</v>
      </c>
      <c r="L47" s="62" t="n">
        <v>0</v>
      </c>
      <c r="M47" s="63" t="n">
        <v>0</v>
      </c>
      <c r="O47" s="61" t="n">
        <v>0</v>
      </c>
      <c r="P47" s="62" t="n">
        <v>0</v>
      </c>
      <c r="Q47" s="62" t="n">
        <v>0</v>
      </c>
      <c r="R47" s="62" t="n">
        <v>0</v>
      </c>
      <c r="S47" s="62" t="n">
        <v>0</v>
      </c>
      <c r="T47" s="62" t="n">
        <v>0</v>
      </c>
      <c r="U47" s="62" t="n">
        <v>0</v>
      </c>
      <c r="V47" s="62" t="n">
        <v>0</v>
      </c>
      <c r="W47" s="62" t="n">
        <v>0</v>
      </c>
      <c r="X47" s="62" t="n">
        <v>0</v>
      </c>
      <c r="Y47" s="62" t="n">
        <v>0</v>
      </c>
      <c r="Z47" s="63" t="n">
        <v>0</v>
      </c>
      <c r="AB47" s="61" t="n">
        <v>0</v>
      </c>
      <c r="AC47" s="62" t="n">
        <v>0</v>
      </c>
      <c r="AD47" s="62" t="n">
        <v>0</v>
      </c>
      <c r="AE47" s="62" t="n">
        <v>0</v>
      </c>
      <c r="AF47" s="62" t="n">
        <v>0</v>
      </c>
      <c r="AG47" s="62" t="n">
        <v>0</v>
      </c>
      <c r="AH47" s="62" t="n">
        <v>0</v>
      </c>
      <c r="AI47" s="62" t="n">
        <v>0</v>
      </c>
      <c r="AJ47" s="62" t="n">
        <v>0</v>
      </c>
      <c r="AK47" s="62" t="n">
        <v>0</v>
      </c>
      <c r="AL47" s="62" t="n">
        <v>0</v>
      </c>
      <c r="AM47" s="63" t="n">
        <v>0</v>
      </c>
      <c r="AO47" s="61" t="n">
        <v>0</v>
      </c>
      <c r="AP47" s="62" t="n">
        <v>0</v>
      </c>
      <c r="AQ47" s="62" t="n">
        <v>0</v>
      </c>
      <c r="AR47" s="62" t="n">
        <v>0</v>
      </c>
      <c r="AS47" s="62" t="n">
        <v>0</v>
      </c>
      <c r="AT47" s="62" t="n">
        <v>0</v>
      </c>
      <c r="AU47" s="62" t="n">
        <v>0</v>
      </c>
      <c r="AV47" s="62" t="n">
        <v>0</v>
      </c>
      <c r="AW47" s="62" t="n">
        <v>0</v>
      </c>
      <c r="AX47" s="62" t="n">
        <v>0</v>
      </c>
      <c r="AY47" s="62" t="n">
        <v>0</v>
      </c>
      <c r="AZ47" s="63" t="n">
        <v>0</v>
      </c>
    </row>
    <row r="48" customFormat="false" ht="15" hidden="false" customHeight="false" outlineLevel="0" collapsed="false">
      <c r="A48" s="54" t="s">
        <v>232</v>
      </c>
      <c r="B48" s="76" t="n">
        <v>716159.75</v>
      </c>
      <c r="C48" s="76" t="n">
        <v>77551.9</v>
      </c>
      <c r="D48" s="76" t="n">
        <v>9117.46</v>
      </c>
      <c r="E48" s="76" t="n">
        <v>0</v>
      </c>
      <c r="F48" s="76" t="n">
        <v>409.55</v>
      </c>
      <c r="G48" s="76" t="n">
        <v>0</v>
      </c>
      <c r="H48" s="76" t="n">
        <v>1500.31</v>
      </c>
      <c r="I48" s="76" t="n">
        <v>0</v>
      </c>
      <c r="J48" s="76" t="n">
        <v>895.81</v>
      </c>
      <c r="K48" s="76" t="n">
        <v>666751.62</v>
      </c>
      <c r="L48" s="76" t="n">
        <v>1089934.93</v>
      </c>
      <c r="M48" s="76" t="n">
        <v>537669.01</v>
      </c>
      <c r="O48" s="76" t="n">
        <v>716159.75</v>
      </c>
      <c r="P48" s="76" t="n">
        <v>793711.65</v>
      </c>
      <c r="Q48" s="76" t="n">
        <v>802829.11</v>
      </c>
      <c r="R48" s="76" t="n">
        <v>802829.11</v>
      </c>
      <c r="S48" s="76" t="n">
        <v>803238.66</v>
      </c>
      <c r="T48" s="76" t="n">
        <v>803238.66</v>
      </c>
      <c r="U48" s="76" t="n">
        <v>804738.97</v>
      </c>
      <c r="V48" s="76" t="n">
        <v>804738.97</v>
      </c>
      <c r="W48" s="76" t="n">
        <v>805634.78</v>
      </c>
      <c r="X48" s="76" t="n">
        <v>1472386.4</v>
      </c>
      <c r="Y48" s="76" t="n">
        <v>2562321.33</v>
      </c>
      <c r="Z48" s="76" t="n">
        <v>3099990.34</v>
      </c>
      <c r="AB48" s="76" t="n">
        <v>187820.548124836</v>
      </c>
      <c r="AC48" s="76" t="n">
        <v>19885.1025641026</v>
      </c>
      <c r="AD48" s="76" t="n">
        <v>2393.03412073491</v>
      </c>
      <c r="AE48" s="76" t="n">
        <v>0</v>
      </c>
      <c r="AF48" s="76" t="n">
        <v>107.776315789474</v>
      </c>
      <c r="AG48" s="76" t="n">
        <v>0</v>
      </c>
      <c r="AH48" s="76" t="n">
        <v>384.694871794872</v>
      </c>
      <c r="AI48" s="76" t="n">
        <v>0</v>
      </c>
      <c r="AJ48" s="76" t="n">
        <v>229.107416879795</v>
      </c>
      <c r="AK48" s="76" t="n">
        <v>169656.900763359</v>
      </c>
      <c r="AL48" s="76" t="n">
        <v>272483.7325</v>
      </c>
      <c r="AM48" s="76" t="n">
        <v>128628.949760766</v>
      </c>
      <c r="AO48" s="76" t="n">
        <v>187820.548124836</v>
      </c>
      <c r="AP48" s="76" t="n">
        <v>207705.650688939</v>
      </c>
      <c r="AQ48" s="76" t="n">
        <v>210098.684809674</v>
      </c>
      <c r="AR48" s="76" t="n">
        <v>210098.684809674</v>
      </c>
      <c r="AS48" s="76" t="n">
        <v>210206.461125463</v>
      </c>
      <c r="AT48" s="76" t="n">
        <v>210206.461125463</v>
      </c>
      <c r="AU48" s="76" t="n">
        <v>210591.155997258</v>
      </c>
      <c r="AV48" s="76" t="n">
        <v>210591.155997258</v>
      </c>
      <c r="AW48" s="76" t="n">
        <v>210820.263414138</v>
      </c>
      <c r="AX48" s="76" t="n">
        <v>380477.164177496</v>
      </c>
      <c r="AY48" s="76" t="n">
        <v>652960.896677496</v>
      </c>
      <c r="AZ48" s="76" t="n">
        <v>781589.846438262</v>
      </c>
    </row>
    <row r="49" customFormat="false" ht="15" hidden="false" customHeight="false" outlineLevel="0" collapsed="false">
      <c r="A49" s="54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4"/>
      <c r="O49" s="71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B49" s="71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4"/>
      <c r="AO49" s="71" t="n">
        <v>0</v>
      </c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4"/>
    </row>
    <row r="50" customFormat="false" ht="15" hidden="false" customHeight="false" outlineLevel="1" collapsed="false">
      <c r="A50" s="54" t="s">
        <v>233</v>
      </c>
      <c r="B50" s="81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80"/>
      <c r="O50" s="81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80"/>
      <c r="AB50" s="81" t="n">
        <v>0</v>
      </c>
      <c r="AC50" s="79" t="n">
        <v>0</v>
      </c>
      <c r="AD50" s="79" t="n">
        <v>0</v>
      </c>
      <c r="AE50" s="79" t="n">
        <v>0</v>
      </c>
      <c r="AF50" s="79" t="n">
        <v>0</v>
      </c>
      <c r="AG50" s="79" t="n">
        <v>0</v>
      </c>
      <c r="AH50" s="79" t="n">
        <v>0</v>
      </c>
      <c r="AI50" s="79" t="n">
        <v>0</v>
      </c>
      <c r="AJ50" s="79" t="n">
        <v>0</v>
      </c>
      <c r="AK50" s="79" t="n">
        <v>0</v>
      </c>
      <c r="AL50" s="79" t="n">
        <v>0</v>
      </c>
      <c r="AM50" s="80" t="n">
        <v>0</v>
      </c>
      <c r="AO50" s="81" t="n">
        <v>0</v>
      </c>
      <c r="AP50" s="79" t="n">
        <v>0</v>
      </c>
      <c r="AQ50" s="79" t="n">
        <v>0</v>
      </c>
      <c r="AR50" s="79" t="n">
        <v>0</v>
      </c>
      <c r="AS50" s="79" t="n">
        <v>0</v>
      </c>
      <c r="AT50" s="79" t="n">
        <v>0</v>
      </c>
      <c r="AU50" s="79" t="n">
        <v>0</v>
      </c>
      <c r="AV50" s="79" t="n">
        <v>0</v>
      </c>
      <c r="AW50" s="79" t="n">
        <v>0</v>
      </c>
      <c r="AX50" s="79" t="n">
        <v>0</v>
      </c>
      <c r="AY50" s="79" t="n">
        <v>0</v>
      </c>
      <c r="AZ50" s="80" t="n">
        <v>0</v>
      </c>
    </row>
    <row r="51" customFormat="false" ht="15" hidden="false" customHeight="false" outlineLevel="1" collapsed="false">
      <c r="A51" s="64" t="s">
        <v>234</v>
      </c>
      <c r="B51" s="61" t="n">
        <v>0</v>
      </c>
      <c r="C51" s="62" t="n">
        <v>-533.66</v>
      </c>
      <c r="D51" s="62" t="n">
        <v>-1886.99</v>
      </c>
      <c r="E51" s="62" t="n">
        <v>-1428.18</v>
      </c>
      <c r="F51" s="62" t="n">
        <v>-833.34</v>
      </c>
      <c r="G51" s="62" t="n">
        <v>-1452.95</v>
      </c>
      <c r="H51" s="62" t="n">
        <v>-3571.67</v>
      </c>
      <c r="I51" s="62" t="n">
        <v>-2665.76</v>
      </c>
      <c r="J51" s="62" t="n">
        <v>-463.49</v>
      </c>
      <c r="K51" s="62" t="n">
        <v>-1269.48</v>
      </c>
      <c r="L51" s="62" t="n">
        <v>-1849.14</v>
      </c>
      <c r="M51" s="63" t="n">
        <v>-2695.07</v>
      </c>
      <c r="O51" s="61" t="n">
        <v>0</v>
      </c>
      <c r="P51" s="62" t="n">
        <v>-533.66</v>
      </c>
      <c r="Q51" s="62" t="n">
        <v>-2420.65</v>
      </c>
      <c r="R51" s="62" t="n">
        <v>-3848.83</v>
      </c>
      <c r="S51" s="62" t="n">
        <v>-4682.17</v>
      </c>
      <c r="T51" s="62" t="n">
        <v>-6135.12</v>
      </c>
      <c r="U51" s="62" t="n">
        <v>-9706.79</v>
      </c>
      <c r="V51" s="62" t="n">
        <v>-12372.55</v>
      </c>
      <c r="W51" s="62" t="n">
        <v>-12836.04</v>
      </c>
      <c r="X51" s="62" t="n">
        <v>-14105.52</v>
      </c>
      <c r="Y51" s="62" t="n">
        <v>-15954.66</v>
      </c>
      <c r="Z51" s="63" t="n">
        <v>-18649.73</v>
      </c>
      <c r="AB51" s="61" t="n">
        <v>0</v>
      </c>
      <c r="AC51" s="62" t="n">
        <v>-136.835897435897</v>
      </c>
      <c r="AD51" s="62" t="n">
        <v>-495.272965879265</v>
      </c>
      <c r="AE51" s="62" t="n">
        <v>-381.866310160428</v>
      </c>
      <c r="AF51" s="62" t="n">
        <v>-219.3</v>
      </c>
      <c r="AG51" s="62" t="n">
        <v>-376.411917098446</v>
      </c>
      <c r="AH51" s="62" t="n">
        <v>-915.812820512821</v>
      </c>
      <c r="AI51" s="62" t="n">
        <v>-681.780051150895</v>
      </c>
      <c r="AJ51" s="62" t="n">
        <v>-118.539641943734</v>
      </c>
      <c r="AK51" s="62" t="n">
        <v>-323.022900763359</v>
      </c>
      <c r="AL51" s="62" t="n">
        <v>-462.285</v>
      </c>
      <c r="AM51" s="63" t="n">
        <v>-644.753588516747</v>
      </c>
      <c r="AO51" s="61" t="n">
        <v>0</v>
      </c>
      <c r="AP51" s="62" t="n">
        <v>-136.835897435897</v>
      </c>
      <c r="AQ51" s="62" t="n">
        <v>-632.108863315163</v>
      </c>
      <c r="AR51" s="62" t="n">
        <v>-1013.97517347559</v>
      </c>
      <c r="AS51" s="62" t="n">
        <v>-1233.27517347559</v>
      </c>
      <c r="AT51" s="62" t="n">
        <v>-1609.68709057404</v>
      </c>
      <c r="AU51" s="62" t="n">
        <v>-2525.49991108686</v>
      </c>
      <c r="AV51" s="62" t="n">
        <v>-3207.27996223775</v>
      </c>
      <c r="AW51" s="62" t="n">
        <v>-3325.81960418149</v>
      </c>
      <c r="AX51" s="62" t="n">
        <v>-3648.84250494484</v>
      </c>
      <c r="AY51" s="62" t="n">
        <v>-4111.12750494484</v>
      </c>
      <c r="AZ51" s="63" t="n">
        <v>-4755.88109346159</v>
      </c>
    </row>
    <row r="52" customFormat="false" ht="15" hidden="false" customHeight="false" outlineLevel="1" collapsed="false">
      <c r="A52" s="64" t="s">
        <v>235</v>
      </c>
      <c r="B52" s="61" t="n">
        <v>-14323.49</v>
      </c>
      <c r="C52" s="62" t="n">
        <v>-123483.86</v>
      </c>
      <c r="D52" s="62" t="n">
        <v>-156306.81</v>
      </c>
      <c r="E52" s="62" t="n">
        <v>13726.45</v>
      </c>
      <c r="F52" s="62" t="n">
        <v>66634.96</v>
      </c>
      <c r="G52" s="62" t="n">
        <v>24399.59</v>
      </c>
      <c r="H52" s="62" t="n">
        <v>-5508.24</v>
      </c>
      <c r="I52" s="62" t="n">
        <v>11800.21</v>
      </c>
      <c r="J52" s="62" t="n">
        <v>20229.22</v>
      </c>
      <c r="K52" s="62" t="n">
        <v>46869.76</v>
      </c>
      <c r="L52" s="62" t="n">
        <v>10725.11</v>
      </c>
      <c r="M52" s="63" t="n">
        <v>-45105.46</v>
      </c>
      <c r="O52" s="61" t="n">
        <v>-14323.49</v>
      </c>
      <c r="P52" s="62" t="n">
        <v>-137807.35</v>
      </c>
      <c r="Q52" s="62" t="n">
        <v>-294114.16</v>
      </c>
      <c r="R52" s="62" t="n">
        <v>-280387.71</v>
      </c>
      <c r="S52" s="62" t="n">
        <v>-213752.75</v>
      </c>
      <c r="T52" s="62" t="n">
        <v>-189353.16</v>
      </c>
      <c r="U52" s="62" t="n">
        <v>-194861.4</v>
      </c>
      <c r="V52" s="62" t="n">
        <v>-183061.19</v>
      </c>
      <c r="W52" s="62" t="n">
        <v>-162831.97</v>
      </c>
      <c r="X52" s="62" t="n">
        <v>-115962.21</v>
      </c>
      <c r="Y52" s="62" t="n">
        <v>-105237.1</v>
      </c>
      <c r="Z52" s="63" t="n">
        <v>-150342.56</v>
      </c>
      <c r="AB52" s="61" t="n">
        <v>-3756.48832939942</v>
      </c>
      <c r="AC52" s="62" t="n">
        <v>-31662.5282051282</v>
      </c>
      <c r="AD52" s="62" t="n">
        <v>-41025.4094488189</v>
      </c>
      <c r="AE52" s="62" t="n">
        <v>3670.17379679144</v>
      </c>
      <c r="AF52" s="62" t="n">
        <v>17535.5157894737</v>
      </c>
      <c r="AG52" s="62" t="n">
        <v>6321.13730569948</v>
      </c>
      <c r="AH52" s="62" t="n">
        <v>-1412.36923076923</v>
      </c>
      <c r="AI52" s="62" t="n">
        <v>3017.95652173913</v>
      </c>
      <c r="AJ52" s="62" t="n">
        <v>5173.71355498721</v>
      </c>
      <c r="AK52" s="62" t="n">
        <v>11926.1475826972</v>
      </c>
      <c r="AL52" s="62" t="n">
        <v>2681.2775</v>
      </c>
      <c r="AM52" s="63" t="n">
        <v>-10790.7799043062</v>
      </c>
      <c r="AO52" s="61" t="n">
        <v>-3756.48832939942</v>
      </c>
      <c r="AP52" s="62" t="n">
        <v>-35419.0165345276</v>
      </c>
      <c r="AQ52" s="62" t="n">
        <v>-76444.4259833465</v>
      </c>
      <c r="AR52" s="62" t="n">
        <v>-72774.2521865551</v>
      </c>
      <c r="AS52" s="62" t="n">
        <v>-55238.7363970814</v>
      </c>
      <c r="AT52" s="62" t="n">
        <v>-48917.5990913819</v>
      </c>
      <c r="AU52" s="62" t="n">
        <v>-50329.9683221511</v>
      </c>
      <c r="AV52" s="62" t="n">
        <v>-47312.011800412</v>
      </c>
      <c r="AW52" s="62" t="n">
        <v>-42138.2982454248</v>
      </c>
      <c r="AX52" s="62" t="n">
        <v>-30212.1506627276</v>
      </c>
      <c r="AY52" s="62" t="n">
        <v>-27530.8731627276</v>
      </c>
      <c r="AZ52" s="63" t="n">
        <v>-38321.6530670338</v>
      </c>
    </row>
    <row r="53" customFormat="false" ht="15" hidden="false" customHeight="false" outlineLevel="1" collapsed="false">
      <c r="A53" s="64" t="s">
        <v>236</v>
      </c>
      <c r="B53" s="61" t="n">
        <v>6459.49</v>
      </c>
      <c r="C53" s="62" t="n">
        <v>1381.05</v>
      </c>
      <c r="D53" s="62" t="n">
        <v>1586.38</v>
      </c>
      <c r="E53" s="62" t="n">
        <v>1399.59</v>
      </c>
      <c r="F53" s="62" t="n">
        <v>2035.54</v>
      </c>
      <c r="G53" s="62" t="n">
        <v>1494.82</v>
      </c>
      <c r="H53" s="62" t="n">
        <v>1417.56</v>
      </c>
      <c r="I53" s="62" t="n">
        <v>1363.01</v>
      </c>
      <c r="J53" s="62" t="n">
        <v>1668.25</v>
      </c>
      <c r="K53" s="62" t="n">
        <v>1509.44</v>
      </c>
      <c r="L53" s="62" t="n">
        <v>4093.86</v>
      </c>
      <c r="M53" s="63" t="n">
        <v>19899.88</v>
      </c>
      <c r="O53" s="61" t="n">
        <v>6459.49</v>
      </c>
      <c r="P53" s="62" t="n">
        <v>7840.54</v>
      </c>
      <c r="Q53" s="62" t="n">
        <v>9426.92</v>
      </c>
      <c r="R53" s="62" t="n">
        <v>10826.51</v>
      </c>
      <c r="S53" s="62" t="n">
        <v>12862.05</v>
      </c>
      <c r="T53" s="62" t="n">
        <v>14356.87</v>
      </c>
      <c r="U53" s="62" t="n">
        <v>15774.43</v>
      </c>
      <c r="V53" s="62" t="n">
        <v>17137.44</v>
      </c>
      <c r="W53" s="62" t="n">
        <v>18805.69</v>
      </c>
      <c r="X53" s="62" t="n">
        <v>20315.13</v>
      </c>
      <c r="Y53" s="62" t="n">
        <v>24408.99</v>
      </c>
      <c r="Z53" s="63" t="n">
        <v>44308.87</v>
      </c>
      <c r="AB53" s="61" t="n">
        <v>1694.07028586415</v>
      </c>
      <c r="AC53" s="62" t="n">
        <v>354.115384615385</v>
      </c>
      <c r="AD53" s="62" t="n">
        <v>416.372703412074</v>
      </c>
      <c r="AE53" s="62" t="n">
        <v>374.22192513369</v>
      </c>
      <c r="AF53" s="62" t="n">
        <v>535.668421052632</v>
      </c>
      <c r="AG53" s="62" t="n">
        <v>387.259067357513</v>
      </c>
      <c r="AH53" s="62" t="n">
        <v>363.476923076923</v>
      </c>
      <c r="AI53" s="62" t="n">
        <v>348.595907928389</v>
      </c>
      <c r="AJ53" s="62" t="n">
        <v>426.662404092072</v>
      </c>
      <c r="AK53" s="62" t="n">
        <v>384.081424936387</v>
      </c>
      <c r="AL53" s="62" t="n">
        <v>1023.465</v>
      </c>
      <c r="AM53" s="63" t="n">
        <v>4760.73684210526</v>
      </c>
      <c r="AO53" s="61" t="n">
        <v>1694.07028586415</v>
      </c>
      <c r="AP53" s="62" t="n">
        <v>2048.18567047953</v>
      </c>
      <c r="AQ53" s="62" t="n">
        <v>2464.55837389161</v>
      </c>
      <c r="AR53" s="62" t="n">
        <v>2838.7802990253</v>
      </c>
      <c r="AS53" s="62" t="n">
        <v>3374.44872007793</v>
      </c>
      <c r="AT53" s="62" t="n">
        <v>3761.70778743544</v>
      </c>
      <c r="AU53" s="62" t="n">
        <v>4125.18471051236</v>
      </c>
      <c r="AV53" s="62" t="n">
        <v>4473.78061844075</v>
      </c>
      <c r="AW53" s="62" t="n">
        <v>4900.44302253282</v>
      </c>
      <c r="AX53" s="62" t="n">
        <v>5284.52444746921</v>
      </c>
      <c r="AY53" s="62" t="n">
        <v>6307.98944746921</v>
      </c>
      <c r="AZ53" s="63" t="n">
        <v>11068.7262895745</v>
      </c>
    </row>
    <row r="54" customFormat="false" ht="15" hidden="false" customHeight="false" outlineLevel="1" collapsed="false">
      <c r="A54" s="83" t="s">
        <v>237</v>
      </c>
      <c r="B54" s="61" t="n">
        <v>3621.22</v>
      </c>
      <c r="C54" s="62" t="n">
        <v>-1315.79999999999</v>
      </c>
      <c r="D54" s="62" t="n">
        <v>-49054.54</v>
      </c>
      <c r="E54" s="62" t="n">
        <v>-8142.12</v>
      </c>
      <c r="F54" s="62" t="n">
        <v>31282.25</v>
      </c>
      <c r="G54" s="62" t="n">
        <v>-6253.15</v>
      </c>
      <c r="H54" s="62" t="n">
        <v>4044.62</v>
      </c>
      <c r="I54" s="62" t="n">
        <v>5111.5</v>
      </c>
      <c r="J54" s="62" t="n">
        <v>1105.13</v>
      </c>
      <c r="K54" s="62" t="n">
        <v>37756.53</v>
      </c>
      <c r="L54" s="62" t="n">
        <v>149457.76</v>
      </c>
      <c r="M54" s="63" t="n">
        <v>356233.7</v>
      </c>
      <c r="O54" s="61" t="n">
        <v>3621.22</v>
      </c>
      <c r="P54" s="62" t="n">
        <v>2305.42000000001</v>
      </c>
      <c r="Q54" s="62" t="n">
        <v>-46749.12</v>
      </c>
      <c r="R54" s="62" t="n">
        <v>-54891.24</v>
      </c>
      <c r="S54" s="62" t="n">
        <v>-23608.99</v>
      </c>
      <c r="T54" s="62" t="n">
        <v>-29862.14</v>
      </c>
      <c r="U54" s="62" t="n">
        <v>-25817.52</v>
      </c>
      <c r="V54" s="62" t="n">
        <v>-20706.02</v>
      </c>
      <c r="W54" s="62" t="n">
        <v>-19600.89</v>
      </c>
      <c r="X54" s="62" t="n">
        <v>18155.64</v>
      </c>
      <c r="Y54" s="62" t="n">
        <v>167613.4</v>
      </c>
      <c r="Z54" s="63" t="n">
        <v>523847.1</v>
      </c>
      <c r="AB54" s="61" t="n">
        <v>949.703645423551</v>
      </c>
      <c r="AC54" s="62" t="n">
        <v>-337.384615384612</v>
      </c>
      <c r="AD54" s="62" t="n">
        <v>-12875.2073490814</v>
      </c>
      <c r="AE54" s="62" t="n">
        <v>-2177.03743315508</v>
      </c>
      <c r="AF54" s="62" t="n">
        <v>8232.17105263158</v>
      </c>
      <c r="AG54" s="62" t="n">
        <v>-1619.98704663212</v>
      </c>
      <c r="AH54" s="62" t="n">
        <v>1037.08205128205</v>
      </c>
      <c r="AI54" s="62" t="n">
        <v>1307.28900255754</v>
      </c>
      <c r="AJ54" s="62" t="n">
        <v>282.641943734015</v>
      </c>
      <c r="AK54" s="62" t="n">
        <v>9607.25954198473</v>
      </c>
      <c r="AL54" s="62" t="n">
        <v>37364.44</v>
      </c>
      <c r="AM54" s="63" t="n">
        <v>85223.3732057416</v>
      </c>
      <c r="AO54" s="61" t="n">
        <v>949.703645423551</v>
      </c>
      <c r="AP54" s="62" t="n">
        <v>612.319030038939</v>
      </c>
      <c r="AQ54" s="62" t="n">
        <v>-12262.8883190424</v>
      </c>
      <c r="AR54" s="62" t="n">
        <v>-14439.9257521975</v>
      </c>
      <c r="AS54" s="62" t="n">
        <v>-6207.75469956593</v>
      </c>
      <c r="AT54" s="62" t="n">
        <v>-7827.74174619805</v>
      </c>
      <c r="AU54" s="62" t="n">
        <v>-6790.659694916</v>
      </c>
      <c r="AV54" s="62" t="n">
        <v>-5483.37069235846</v>
      </c>
      <c r="AW54" s="62" t="n">
        <v>-5200.72874862444</v>
      </c>
      <c r="AX54" s="62" t="n">
        <v>4406.53079336029</v>
      </c>
      <c r="AY54" s="62" t="n">
        <v>41770.9707933603</v>
      </c>
      <c r="AZ54" s="63" t="n">
        <v>126994.343999102</v>
      </c>
    </row>
    <row r="55" customFormat="false" ht="15" hidden="false" customHeight="false" outlineLevel="1" collapsed="false">
      <c r="A55" s="64" t="s">
        <v>238</v>
      </c>
      <c r="B55" s="61" t="n">
        <v>0</v>
      </c>
      <c r="C55" s="62" t="n">
        <v>0</v>
      </c>
      <c r="D55" s="62" t="n">
        <v>0</v>
      </c>
      <c r="E55" s="62" t="n">
        <v>0</v>
      </c>
      <c r="F55" s="62" t="n">
        <v>0</v>
      </c>
      <c r="G55" s="62" t="n">
        <v>0</v>
      </c>
      <c r="H55" s="62" t="n">
        <v>0</v>
      </c>
      <c r="I55" s="62" t="n">
        <v>0</v>
      </c>
      <c r="J55" s="62" t="n">
        <v>0</v>
      </c>
      <c r="K55" s="62" t="n">
        <v>0</v>
      </c>
      <c r="L55" s="62" t="n">
        <v>0</v>
      </c>
      <c r="M55" s="63" t="n">
        <v>0</v>
      </c>
      <c r="O55" s="61" t="n">
        <v>0</v>
      </c>
      <c r="P55" s="62" t="n">
        <v>0</v>
      </c>
      <c r="Q55" s="62" t="n">
        <v>0</v>
      </c>
      <c r="R55" s="62" t="n">
        <v>0</v>
      </c>
      <c r="S55" s="62" t="n">
        <v>0</v>
      </c>
      <c r="T55" s="62" t="n">
        <v>0</v>
      </c>
      <c r="U55" s="62" t="n">
        <v>0</v>
      </c>
      <c r="V55" s="62" t="n">
        <v>0</v>
      </c>
      <c r="W55" s="62" t="n">
        <v>0</v>
      </c>
      <c r="X55" s="62" t="n">
        <v>0</v>
      </c>
      <c r="Y55" s="62" t="n">
        <v>0</v>
      </c>
      <c r="Z55" s="63" t="n">
        <v>0</v>
      </c>
      <c r="AB55" s="61" t="n">
        <v>0</v>
      </c>
      <c r="AC55" s="62" t="n">
        <v>0</v>
      </c>
      <c r="AD55" s="62" t="n">
        <v>0</v>
      </c>
      <c r="AE55" s="62" t="n">
        <v>0</v>
      </c>
      <c r="AF55" s="62" t="n">
        <v>0</v>
      </c>
      <c r="AG55" s="62" t="n">
        <v>0</v>
      </c>
      <c r="AH55" s="62" t="n">
        <v>0</v>
      </c>
      <c r="AI55" s="62" t="n">
        <v>0</v>
      </c>
      <c r="AJ55" s="62" t="n">
        <v>0</v>
      </c>
      <c r="AK55" s="62" t="n">
        <v>0</v>
      </c>
      <c r="AL55" s="62" t="n">
        <v>0</v>
      </c>
      <c r="AM55" s="63" t="n">
        <v>0</v>
      </c>
      <c r="AO55" s="61" t="n">
        <v>0</v>
      </c>
      <c r="AP55" s="62" t="n">
        <v>0</v>
      </c>
      <c r="AQ55" s="62" t="n">
        <v>0</v>
      </c>
      <c r="AR55" s="62" t="n">
        <v>0</v>
      </c>
      <c r="AS55" s="62" t="n">
        <v>0</v>
      </c>
      <c r="AT55" s="62" t="n">
        <v>0</v>
      </c>
      <c r="AU55" s="62" t="n">
        <v>0</v>
      </c>
      <c r="AV55" s="62" t="n">
        <v>0</v>
      </c>
      <c r="AW55" s="62" t="n">
        <v>0</v>
      </c>
      <c r="AX55" s="62" t="n">
        <v>0</v>
      </c>
      <c r="AY55" s="62" t="n">
        <v>0</v>
      </c>
      <c r="AZ55" s="63" t="n">
        <v>0</v>
      </c>
    </row>
    <row r="56" customFormat="false" ht="15" hidden="false" customHeight="false" outlineLevel="0" collapsed="false">
      <c r="A56" s="54" t="s">
        <v>239</v>
      </c>
      <c r="B56" s="66" t="n">
        <v>-4242.78</v>
      </c>
      <c r="C56" s="66" t="n">
        <v>-123952.27</v>
      </c>
      <c r="D56" s="66" t="n">
        <v>-205661.96</v>
      </c>
      <c r="E56" s="66" t="n">
        <v>5555.74</v>
      </c>
      <c r="F56" s="66" t="n">
        <v>99119.41</v>
      </c>
      <c r="G56" s="66" t="n">
        <v>18188.31</v>
      </c>
      <c r="H56" s="66" t="n">
        <v>-3617.73</v>
      </c>
      <c r="I56" s="66" t="n">
        <v>15608.96</v>
      </c>
      <c r="J56" s="66" t="n">
        <v>22539.11</v>
      </c>
      <c r="K56" s="66" t="n">
        <v>84866.25</v>
      </c>
      <c r="L56" s="66" t="n">
        <v>162427.59</v>
      </c>
      <c r="M56" s="66" t="n">
        <v>328333.05</v>
      </c>
      <c r="O56" s="66" t="n">
        <v>-4242.78</v>
      </c>
      <c r="P56" s="66" t="n">
        <v>-128195.05</v>
      </c>
      <c r="Q56" s="66" t="n">
        <v>-333857.01</v>
      </c>
      <c r="R56" s="66" t="n">
        <v>-328301.27</v>
      </c>
      <c r="S56" s="66" t="n">
        <v>-229181.86</v>
      </c>
      <c r="T56" s="66" t="n">
        <v>-210993.55</v>
      </c>
      <c r="U56" s="66" t="n">
        <v>-214611.28</v>
      </c>
      <c r="V56" s="66" t="n">
        <v>-199002.32</v>
      </c>
      <c r="W56" s="66" t="n">
        <v>-176463.21</v>
      </c>
      <c r="X56" s="66" t="n">
        <v>-91596.96</v>
      </c>
      <c r="Y56" s="66" t="n">
        <v>70830.63</v>
      </c>
      <c r="Z56" s="66" t="n">
        <v>399163.68</v>
      </c>
      <c r="AB56" s="66" t="n">
        <v>-1112.71439811172</v>
      </c>
      <c r="AC56" s="66" t="n">
        <v>-31782.6333333333</v>
      </c>
      <c r="AD56" s="66" t="n">
        <v>-53979.5170603674</v>
      </c>
      <c r="AE56" s="66" t="n">
        <v>1485.49197860963</v>
      </c>
      <c r="AF56" s="66" t="n">
        <v>26084.0552631579</v>
      </c>
      <c r="AG56" s="66" t="n">
        <v>4711.99740932642</v>
      </c>
      <c r="AH56" s="66" t="n">
        <v>-927.623076923077</v>
      </c>
      <c r="AI56" s="66" t="n">
        <v>3992.06138107417</v>
      </c>
      <c r="AJ56" s="66" t="n">
        <v>5764.47826086957</v>
      </c>
      <c r="AK56" s="66" t="n">
        <v>21594.465648855</v>
      </c>
      <c r="AL56" s="66" t="n">
        <v>40606.8975</v>
      </c>
      <c r="AM56" s="66" t="n">
        <v>78548.5765550239</v>
      </c>
      <c r="AO56" s="66" t="n">
        <v>-1112.71439811172</v>
      </c>
      <c r="AP56" s="66" t="n">
        <v>-32895.3477314451</v>
      </c>
      <c r="AQ56" s="66" t="n">
        <v>-86874.8647918125</v>
      </c>
      <c r="AR56" s="66" t="n">
        <v>-85389.3728132029</v>
      </c>
      <c r="AS56" s="66" t="n">
        <v>-59305.317550045</v>
      </c>
      <c r="AT56" s="66" t="n">
        <v>-54593.3201407185</v>
      </c>
      <c r="AU56" s="66" t="n">
        <v>-55520.9432176416</v>
      </c>
      <c r="AV56" s="66" t="n">
        <v>-51528.8818365675</v>
      </c>
      <c r="AW56" s="66" t="n">
        <v>-45764.4035756979</v>
      </c>
      <c r="AX56" s="66" t="n">
        <v>-24169.9379268429</v>
      </c>
      <c r="AY56" s="66" t="n">
        <v>16436.9595731571</v>
      </c>
      <c r="AZ56" s="66" t="n">
        <v>94985.536128181</v>
      </c>
    </row>
    <row r="57" customFormat="false" ht="15" hidden="false" customHeight="false" outlineLevel="0" collapsed="false">
      <c r="A57" s="64"/>
      <c r="B57" s="71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4"/>
      <c r="O57" s="71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4"/>
      <c r="AB57" s="71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4"/>
      <c r="AO57" s="71" t="n">
        <v>0</v>
      </c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4"/>
    </row>
    <row r="58" customFormat="false" ht="15" hidden="false" customHeight="false" outlineLevel="1" collapsed="false">
      <c r="A58" s="54" t="s">
        <v>240</v>
      </c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3"/>
      <c r="O58" s="61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3"/>
      <c r="AB58" s="61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3"/>
      <c r="AO58" s="61" t="n">
        <v>0</v>
      </c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3"/>
    </row>
    <row r="59" customFormat="false" ht="15" hidden="false" customHeight="false" outlineLevel="1" collapsed="false">
      <c r="A59" s="64" t="s">
        <v>241</v>
      </c>
      <c r="B59" s="61" t="n">
        <v>49796.14</v>
      </c>
      <c r="C59" s="62" t="n">
        <v>40978.64</v>
      </c>
      <c r="D59" s="62" t="n">
        <v>50634</v>
      </c>
      <c r="E59" s="62" t="n">
        <v>50870.94</v>
      </c>
      <c r="F59" s="62" t="n">
        <v>50813.32</v>
      </c>
      <c r="G59" s="62" t="n">
        <v>64692.76</v>
      </c>
      <c r="H59" s="62" t="n">
        <v>83511.85</v>
      </c>
      <c r="I59" s="62" t="n">
        <v>71489.34</v>
      </c>
      <c r="J59" s="62" t="n">
        <v>81212.29</v>
      </c>
      <c r="K59" s="62" t="n">
        <v>135108.03</v>
      </c>
      <c r="L59" s="62" t="n">
        <v>95171.74</v>
      </c>
      <c r="M59" s="63" t="n">
        <v>349571</v>
      </c>
      <c r="O59" s="61" t="n">
        <v>49796.14</v>
      </c>
      <c r="P59" s="62" t="n">
        <v>90774.78</v>
      </c>
      <c r="Q59" s="62" t="n">
        <v>141408.78</v>
      </c>
      <c r="R59" s="62" t="n">
        <v>192279.72</v>
      </c>
      <c r="S59" s="62" t="n">
        <v>243093.04</v>
      </c>
      <c r="T59" s="62" t="n">
        <v>307785.8</v>
      </c>
      <c r="U59" s="62" t="n">
        <v>391297.65</v>
      </c>
      <c r="V59" s="62" t="n">
        <v>462786.99</v>
      </c>
      <c r="W59" s="62" t="n">
        <v>543999.28</v>
      </c>
      <c r="X59" s="62" t="n">
        <v>679107.31</v>
      </c>
      <c r="Y59" s="62" t="n">
        <v>774279.05</v>
      </c>
      <c r="Z59" s="63" t="n">
        <v>1123850.05</v>
      </c>
      <c r="AB59" s="61" t="n">
        <v>13059.5698924731</v>
      </c>
      <c r="AC59" s="62" t="n">
        <v>10507.3435897436</v>
      </c>
      <c r="AD59" s="62" t="n">
        <v>13289.7637795276</v>
      </c>
      <c r="AE59" s="62" t="n">
        <v>13601.8556149733</v>
      </c>
      <c r="AF59" s="62" t="n">
        <v>13371.9263157895</v>
      </c>
      <c r="AG59" s="62" t="n">
        <v>16759.7823834197</v>
      </c>
      <c r="AH59" s="62" t="n">
        <v>21413.2948717949</v>
      </c>
      <c r="AI59" s="62" t="n">
        <v>18283.7186700767</v>
      </c>
      <c r="AJ59" s="62" t="n">
        <v>20770.4066496164</v>
      </c>
      <c r="AK59" s="62" t="n">
        <v>34378.6335877863</v>
      </c>
      <c r="AL59" s="62" t="n">
        <v>23792.935</v>
      </c>
      <c r="AM59" s="63" t="n">
        <v>83629.4258373206</v>
      </c>
      <c r="AO59" s="61" t="n">
        <v>13059.5698924731</v>
      </c>
      <c r="AP59" s="62" t="n">
        <v>23566.9134822167</v>
      </c>
      <c r="AQ59" s="62" t="n">
        <v>36856.6772617443</v>
      </c>
      <c r="AR59" s="62" t="n">
        <v>50458.5328767175</v>
      </c>
      <c r="AS59" s="62" t="n">
        <v>63830.459192507</v>
      </c>
      <c r="AT59" s="62" t="n">
        <v>80590.2415759267</v>
      </c>
      <c r="AU59" s="62" t="n">
        <v>102003.536447722</v>
      </c>
      <c r="AV59" s="62" t="n">
        <v>120287.255117798</v>
      </c>
      <c r="AW59" s="62" t="n">
        <v>141057.661767415</v>
      </c>
      <c r="AX59" s="62" t="n">
        <v>175436.295355201</v>
      </c>
      <c r="AY59" s="62" t="n">
        <v>199229.230355201</v>
      </c>
      <c r="AZ59" s="63" t="n">
        <v>282858.656192521</v>
      </c>
    </row>
    <row r="60" customFormat="false" ht="15" hidden="false" customHeight="false" outlineLevel="1" collapsed="false">
      <c r="A60" s="64" t="s">
        <v>242</v>
      </c>
      <c r="B60" s="61" t="n">
        <v>2308.9</v>
      </c>
      <c r="C60" s="62" t="n">
        <v>1345.3</v>
      </c>
      <c r="D60" s="62" t="n">
        <v>4850</v>
      </c>
      <c r="E60" s="62" t="n">
        <v>3150</v>
      </c>
      <c r="F60" s="62" t="n">
        <v>1750</v>
      </c>
      <c r="G60" s="62" t="n">
        <v>5385</v>
      </c>
      <c r="H60" s="62" t="n">
        <v>16123</v>
      </c>
      <c r="I60" s="62" t="n">
        <v>11615.5</v>
      </c>
      <c r="J60" s="62" t="n">
        <v>2360</v>
      </c>
      <c r="K60" s="62" t="n">
        <v>3000</v>
      </c>
      <c r="L60" s="62" t="n">
        <v>118</v>
      </c>
      <c r="M60" s="63" t="n">
        <v>2666.8</v>
      </c>
      <c r="O60" s="61" t="n">
        <v>2308.9</v>
      </c>
      <c r="P60" s="62" t="n">
        <v>3654.2</v>
      </c>
      <c r="Q60" s="62" t="n">
        <v>8504.2</v>
      </c>
      <c r="R60" s="62" t="n">
        <v>11654.2</v>
      </c>
      <c r="S60" s="62" t="n">
        <v>13404.2</v>
      </c>
      <c r="T60" s="62" t="n">
        <v>18789.2</v>
      </c>
      <c r="U60" s="62" t="n">
        <v>34912.2</v>
      </c>
      <c r="V60" s="62" t="n">
        <v>46527.7</v>
      </c>
      <c r="W60" s="62" t="n">
        <v>48887.7</v>
      </c>
      <c r="X60" s="62" t="n">
        <v>51887.7</v>
      </c>
      <c r="Y60" s="62" t="n">
        <v>52005.7</v>
      </c>
      <c r="Z60" s="63" t="n">
        <v>54672.5</v>
      </c>
      <c r="AB60" s="61" t="n">
        <v>605.533700498295</v>
      </c>
      <c r="AC60" s="62" t="n">
        <v>344.948717948718</v>
      </c>
      <c r="AD60" s="62" t="n">
        <v>1272.96587926509</v>
      </c>
      <c r="AE60" s="62" t="n">
        <v>842.245989304813</v>
      </c>
      <c r="AF60" s="62" t="n">
        <v>460.526315789474</v>
      </c>
      <c r="AG60" s="62" t="n">
        <v>1395.07772020725</v>
      </c>
      <c r="AH60" s="62" t="n">
        <v>4134.10256410256</v>
      </c>
      <c r="AI60" s="62" t="n">
        <v>2970.71611253197</v>
      </c>
      <c r="AJ60" s="62" t="n">
        <v>603.580562659847</v>
      </c>
      <c r="AK60" s="62" t="n">
        <v>763.358778625954</v>
      </c>
      <c r="AL60" s="62" t="n">
        <v>29.5</v>
      </c>
      <c r="AM60" s="63" t="n">
        <v>637.99043062201</v>
      </c>
      <c r="AO60" s="61" t="n">
        <v>605.533700498295</v>
      </c>
      <c r="AP60" s="62" t="n">
        <v>950.482418447013</v>
      </c>
      <c r="AQ60" s="62" t="n">
        <v>2223.4482977121</v>
      </c>
      <c r="AR60" s="62" t="n">
        <v>3065.69428701692</v>
      </c>
      <c r="AS60" s="62" t="n">
        <v>3526.22060280639</v>
      </c>
      <c r="AT60" s="62" t="n">
        <v>4921.29832301365</v>
      </c>
      <c r="AU60" s="62" t="n">
        <v>9055.40088711621</v>
      </c>
      <c r="AV60" s="62" t="n">
        <v>12026.1169996482</v>
      </c>
      <c r="AW60" s="62" t="n">
        <v>12629.697562308</v>
      </c>
      <c r="AX60" s="62" t="n">
        <v>13393.056340934</v>
      </c>
      <c r="AY60" s="62" t="n">
        <v>13422.556340934</v>
      </c>
      <c r="AZ60" s="63" t="n">
        <v>14060.546771556</v>
      </c>
    </row>
    <row r="61" customFormat="false" ht="15" hidden="false" customHeight="false" outlineLevel="1" collapsed="false">
      <c r="A61" s="64" t="s">
        <v>243</v>
      </c>
      <c r="B61" s="61" t="n">
        <v>0</v>
      </c>
      <c r="C61" s="62" t="n">
        <v>0</v>
      </c>
      <c r="D61" s="62" t="n">
        <v>0</v>
      </c>
      <c r="E61" s="62" t="n">
        <v>12905</v>
      </c>
      <c r="F61" s="62" t="n">
        <v>0</v>
      </c>
      <c r="G61" s="62" t="n">
        <v>3596</v>
      </c>
      <c r="H61" s="62" t="n">
        <v>615</v>
      </c>
      <c r="I61" s="62" t="n">
        <v>1100</v>
      </c>
      <c r="J61" s="62" t="n">
        <v>29040</v>
      </c>
      <c r="K61" s="62" t="n">
        <v>2820</v>
      </c>
      <c r="L61" s="62" t="n">
        <v>1400</v>
      </c>
      <c r="M61" s="63" t="n">
        <v>700</v>
      </c>
      <c r="O61" s="61" t="n">
        <v>0</v>
      </c>
      <c r="P61" s="62" t="n">
        <v>0</v>
      </c>
      <c r="Q61" s="62" t="n">
        <v>0</v>
      </c>
      <c r="R61" s="62" t="n">
        <v>12905</v>
      </c>
      <c r="S61" s="62" t="n">
        <v>12905</v>
      </c>
      <c r="T61" s="62" t="n">
        <v>16501</v>
      </c>
      <c r="U61" s="62" t="n">
        <v>17116</v>
      </c>
      <c r="V61" s="62" t="n">
        <v>18216</v>
      </c>
      <c r="W61" s="62" t="n">
        <v>47256</v>
      </c>
      <c r="X61" s="62" t="n">
        <v>50076</v>
      </c>
      <c r="Y61" s="62" t="n">
        <v>51476</v>
      </c>
      <c r="Z61" s="63" t="n">
        <v>52176</v>
      </c>
      <c r="AB61" s="61" t="n">
        <v>0</v>
      </c>
      <c r="AC61" s="62" t="n">
        <v>0</v>
      </c>
      <c r="AD61" s="62" t="n">
        <v>0</v>
      </c>
      <c r="AE61" s="62" t="n">
        <v>3450.53475935829</v>
      </c>
      <c r="AF61" s="62" t="n">
        <v>0</v>
      </c>
      <c r="AG61" s="62" t="n">
        <v>931.60621761658</v>
      </c>
      <c r="AH61" s="62" t="n">
        <v>157.692307692308</v>
      </c>
      <c r="AI61" s="62" t="n">
        <v>281.329923273657</v>
      </c>
      <c r="AJ61" s="62" t="n">
        <v>7427.10997442455</v>
      </c>
      <c r="AK61" s="62" t="n">
        <v>717.557251908397</v>
      </c>
      <c r="AL61" s="62" t="n">
        <v>350</v>
      </c>
      <c r="AM61" s="63" t="n">
        <v>167.464114832536</v>
      </c>
      <c r="AO61" s="61" t="n">
        <v>0</v>
      </c>
      <c r="AP61" s="62" t="n">
        <v>0</v>
      </c>
      <c r="AQ61" s="62" t="n">
        <v>0</v>
      </c>
      <c r="AR61" s="62" t="n">
        <v>3450.53475935829</v>
      </c>
      <c r="AS61" s="62" t="n">
        <v>3450.53475935829</v>
      </c>
      <c r="AT61" s="62" t="n">
        <v>4382.14097697487</v>
      </c>
      <c r="AU61" s="62" t="n">
        <v>4539.83328466718</v>
      </c>
      <c r="AV61" s="62" t="n">
        <v>4821.16320794083</v>
      </c>
      <c r="AW61" s="62" t="n">
        <v>12248.2731823654</v>
      </c>
      <c r="AX61" s="62" t="n">
        <v>12965.8304342738</v>
      </c>
      <c r="AY61" s="62" t="n">
        <v>13315.8304342738</v>
      </c>
      <c r="AZ61" s="63" t="n">
        <v>13483.2945491063</v>
      </c>
    </row>
    <row r="62" customFormat="false" ht="15" hidden="false" customHeight="false" outlineLevel="1" collapsed="false">
      <c r="A62" s="64" t="s">
        <v>244</v>
      </c>
      <c r="B62" s="61" t="n">
        <v>0</v>
      </c>
      <c r="C62" s="62" t="n">
        <v>0</v>
      </c>
      <c r="D62" s="62" t="n">
        <v>0</v>
      </c>
      <c r="E62" s="62" t="n">
        <v>0</v>
      </c>
      <c r="F62" s="62" t="n">
        <v>0</v>
      </c>
      <c r="G62" s="62" t="n">
        <v>0</v>
      </c>
      <c r="H62" s="62" t="n">
        <v>0</v>
      </c>
      <c r="I62" s="62" t="n">
        <v>0</v>
      </c>
      <c r="J62" s="62" t="n">
        <v>0</v>
      </c>
      <c r="K62" s="62" t="n">
        <v>0</v>
      </c>
      <c r="L62" s="62" t="n">
        <v>0</v>
      </c>
      <c r="M62" s="63" t="n">
        <v>500000</v>
      </c>
      <c r="O62" s="61" t="n">
        <v>0</v>
      </c>
      <c r="P62" s="62" t="n">
        <v>0</v>
      </c>
      <c r="Q62" s="62" t="n">
        <v>0</v>
      </c>
      <c r="R62" s="62" t="n">
        <v>0</v>
      </c>
      <c r="S62" s="62" t="n">
        <v>0</v>
      </c>
      <c r="T62" s="62" t="n">
        <v>0</v>
      </c>
      <c r="U62" s="62" t="n">
        <v>0</v>
      </c>
      <c r="V62" s="62" t="n">
        <v>0</v>
      </c>
      <c r="W62" s="62" t="n">
        <v>0</v>
      </c>
      <c r="X62" s="62" t="n">
        <v>0</v>
      </c>
      <c r="Y62" s="62" t="n">
        <v>0</v>
      </c>
      <c r="Z62" s="63" t="n">
        <v>500000</v>
      </c>
      <c r="AB62" s="61" t="n">
        <v>0</v>
      </c>
      <c r="AC62" s="62" t="n">
        <v>0</v>
      </c>
      <c r="AD62" s="62" t="n">
        <v>0</v>
      </c>
      <c r="AE62" s="62" t="n">
        <v>0</v>
      </c>
      <c r="AF62" s="62" t="n">
        <v>0</v>
      </c>
      <c r="AG62" s="62" t="n">
        <v>0</v>
      </c>
      <c r="AH62" s="62" t="n">
        <v>0</v>
      </c>
      <c r="AI62" s="62" t="n">
        <v>0</v>
      </c>
      <c r="AJ62" s="62" t="n">
        <v>0</v>
      </c>
      <c r="AK62" s="62" t="n">
        <v>0</v>
      </c>
      <c r="AL62" s="62" t="n">
        <v>0</v>
      </c>
      <c r="AM62" s="63" t="n">
        <v>119617.224880383</v>
      </c>
      <c r="AO62" s="61" t="n">
        <v>0</v>
      </c>
      <c r="AP62" s="62" t="n">
        <v>0</v>
      </c>
      <c r="AQ62" s="62" t="n">
        <v>0</v>
      </c>
      <c r="AR62" s="62" t="n">
        <v>0</v>
      </c>
      <c r="AS62" s="62" t="n">
        <v>0</v>
      </c>
      <c r="AT62" s="62" t="n">
        <v>0</v>
      </c>
      <c r="AU62" s="62" t="n">
        <v>0</v>
      </c>
      <c r="AV62" s="62" t="n">
        <v>0</v>
      </c>
      <c r="AW62" s="62" t="n">
        <v>0</v>
      </c>
      <c r="AX62" s="62" t="n">
        <v>0</v>
      </c>
      <c r="AY62" s="62" t="n">
        <v>0</v>
      </c>
      <c r="AZ62" s="63" t="n">
        <v>119617.224880383</v>
      </c>
    </row>
    <row r="63" customFormat="false" ht="15" hidden="false" customHeight="false" outlineLevel="1" collapsed="false">
      <c r="A63" s="64" t="s">
        <v>245</v>
      </c>
      <c r="B63" s="61" t="n">
        <v>16424</v>
      </c>
      <c r="C63" s="62" t="n">
        <v>13265</v>
      </c>
      <c r="D63" s="62" t="n">
        <v>3443.3</v>
      </c>
      <c r="E63" s="62" t="n">
        <v>20328.26</v>
      </c>
      <c r="F63" s="62" t="n">
        <v>3026</v>
      </c>
      <c r="G63" s="62" t="n">
        <v>-11387.38</v>
      </c>
      <c r="H63" s="62" t="n">
        <v>1063</v>
      </c>
      <c r="I63" s="62" t="n">
        <v>1573.51</v>
      </c>
      <c r="J63" s="62" t="n">
        <v>6155</v>
      </c>
      <c r="K63" s="62" t="n">
        <v>4493</v>
      </c>
      <c r="L63" s="62" t="n">
        <v>7360</v>
      </c>
      <c r="M63" s="63" t="n">
        <v>94313.7</v>
      </c>
      <c r="O63" s="61" t="n">
        <v>16424</v>
      </c>
      <c r="P63" s="62" t="n">
        <v>29689</v>
      </c>
      <c r="Q63" s="62" t="n">
        <v>33132.3</v>
      </c>
      <c r="R63" s="62" t="n">
        <v>53460.56</v>
      </c>
      <c r="S63" s="62" t="n">
        <v>56486.56</v>
      </c>
      <c r="T63" s="62" t="n">
        <v>45099.18</v>
      </c>
      <c r="U63" s="62" t="n">
        <v>46162.18</v>
      </c>
      <c r="V63" s="62" t="n">
        <v>47735.69</v>
      </c>
      <c r="W63" s="62" t="n">
        <v>53890.69</v>
      </c>
      <c r="X63" s="62" t="n">
        <v>58383.69</v>
      </c>
      <c r="Y63" s="62" t="n">
        <v>65743.69</v>
      </c>
      <c r="Z63" s="63" t="n">
        <v>160057.39</v>
      </c>
      <c r="AB63" s="61" t="n">
        <v>4307.36952530816</v>
      </c>
      <c r="AC63" s="62" t="n">
        <v>3401.28205128205</v>
      </c>
      <c r="AD63" s="62" t="n">
        <v>903.753280839895</v>
      </c>
      <c r="AE63" s="62" t="n">
        <v>5435.36363636364</v>
      </c>
      <c r="AF63" s="62" t="n">
        <v>796.315789473684</v>
      </c>
      <c r="AG63" s="62" t="n">
        <v>-2950.09844559585</v>
      </c>
      <c r="AH63" s="62" t="n">
        <v>272.564102564103</v>
      </c>
      <c r="AI63" s="62" t="n">
        <v>402.432225063939</v>
      </c>
      <c r="AJ63" s="62" t="n">
        <v>1574.16879795396</v>
      </c>
      <c r="AK63" s="62" t="n">
        <v>1143.25699745547</v>
      </c>
      <c r="AL63" s="62" t="n">
        <v>1840</v>
      </c>
      <c r="AM63" s="63" t="n">
        <v>22563.0861244019</v>
      </c>
      <c r="AO63" s="61" t="n">
        <v>4307.36952530816</v>
      </c>
      <c r="AP63" s="62" t="n">
        <v>7708.65157659021</v>
      </c>
      <c r="AQ63" s="62" t="n">
        <v>8612.4048574301</v>
      </c>
      <c r="AR63" s="62" t="n">
        <v>14047.7684937937</v>
      </c>
      <c r="AS63" s="62" t="n">
        <v>14844.0842832674</v>
      </c>
      <c r="AT63" s="62" t="n">
        <v>11893.9858376716</v>
      </c>
      <c r="AU63" s="62" t="n">
        <v>12166.5499402357</v>
      </c>
      <c r="AV63" s="62" t="n">
        <v>12568.9821652996</v>
      </c>
      <c r="AW63" s="62" t="n">
        <v>14143.1509632536</v>
      </c>
      <c r="AX63" s="62" t="n">
        <v>15286.407960709</v>
      </c>
      <c r="AY63" s="62" t="n">
        <v>17126.407960709</v>
      </c>
      <c r="AZ63" s="63" t="n">
        <v>39689.494085111</v>
      </c>
    </row>
    <row r="64" customFormat="false" ht="15" hidden="false" customHeight="false" outlineLevel="0" collapsed="false">
      <c r="A64" s="54" t="s">
        <v>246</v>
      </c>
      <c r="B64" s="76" t="n">
        <v>68529.04</v>
      </c>
      <c r="C64" s="76" t="n">
        <v>55588.94</v>
      </c>
      <c r="D64" s="76" t="n">
        <v>58927.3</v>
      </c>
      <c r="E64" s="76" t="n">
        <v>87254.2</v>
      </c>
      <c r="F64" s="76" t="n">
        <v>55589.32</v>
      </c>
      <c r="G64" s="76" t="n">
        <v>62286.38</v>
      </c>
      <c r="H64" s="76" t="n">
        <v>101312.85</v>
      </c>
      <c r="I64" s="76" t="n">
        <v>85778.35</v>
      </c>
      <c r="J64" s="76" t="n">
        <v>118767.29</v>
      </c>
      <c r="K64" s="76" t="n">
        <v>145421.03</v>
      </c>
      <c r="L64" s="76" t="n">
        <v>104049.74</v>
      </c>
      <c r="M64" s="76" t="n">
        <v>947251.5</v>
      </c>
      <c r="O64" s="76" t="n">
        <v>68529.04</v>
      </c>
      <c r="P64" s="76" t="n">
        <v>124117.98</v>
      </c>
      <c r="Q64" s="76" t="n">
        <v>183045.28</v>
      </c>
      <c r="R64" s="76" t="n">
        <v>270299.48</v>
      </c>
      <c r="S64" s="76" t="n">
        <v>325888.8</v>
      </c>
      <c r="T64" s="76" t="n">
        <v>388175.18</v>
      </c>
      <c r="U64" s="76" t="n">
        <v>489488.03</v>
      </c>
      <c r="V64" s="76" t="n">
        <v>575266.38</v>
      </c>
      <c r="W64" s="76" t="n">
        <v>694033.67</v>
      </c>
      <c r="X64" s="76" t="n">
        <v>839454.7</v>
      </c>
      <c r="Y64" s="76" t="n">
        <v>943504.44</v>
      </c>
      <c r="Z64" s="76" t="n">
        <v>1890755.94</v>
      </c>
      <c r="AB64" s="76" t="n">
        <v>17972.4731182796</v>
      </c>
      <c r="AC64" s="76" t="n">
        <v>14253.5743589744</v>
      </c>
      <c r="AD64" s="76" t="n">
        <v>15466.4829396325</v>
      </c>
      <c r="AE64" s="76" t="n">
        <v>23330</v>
      </c>
      <c r="AF64" s="76" t="n">
        <v>14628.7684210526</v>
      </c>
      <c r="AG64" s="76" t="n">
        <v>16136.3678756477</v>
      </c>
      <c r="AH64" s="76" t="n">
        <v>25977.6538461538</v>
      </c>
      <c r="AI64" s="76" t="n">
        <v>21938.1969309463</v>
      </c>
      <c r="AJ64" s="76" t="n">
        <v>30375.2659846547</v>
      </c>
      <c r="AK64" s="76" t="n">
        <v>37002.8066157761</v>
      </c>
      <c r="AL64" s="76" t="n">
        <v>26012.435</v>
      </c>
      <c r="AM64" s="76" t="n">
        <v>226615.19138756</v>
      </c>
      <c r="AO64" s="76" t="n">
        <v>17972.4731182796</v>
      </c>
      <c r="AP64" s="76" t="n">
        <v>32226.0474772539</v>
      </c>
      <c r="AQ64" s="76" t="n">
        <v>47692.5304168865</v>
      </c>
      <c r="AR64" s="76" t="n">
        <v>71022.5304168865</v>
      </c>
      <c r="AS64" s="76" t="n">
        <v>85651.2988379391</v>
      </c>
      <c r="AT64" s="76" t="n">
        <v>101787.666713587</v>
      </c>
      <c r="AU64" s="76" t="n">
        <v>127765.320559741</v>
      </c>
      <c r="AV64" s="76" t="n">
        <v>149703.517490687</v>
      </c>
      <c r="AW64" s="76" t="n">
        <v>180078.783475342</v>
      </c>
      <c r="AX64" s="76" t="n">
        <v>217081.590091118</v>
      </c>
      <c r="AY64" s="76" t="n">
        <v>243094.025091118</v>
      </c>
      <c r="AZ64" s="76" t="n">
        <v>469709.216478678</v>
      </c>
    </row>
    <row r="65" customFormat="false" ht="15" hidden="false" customHeight="false" outlineLevel="0" collapsed="false">
      <c r="A65" s="64"/>
      <c r="B65" s="81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80"/>
      <c r="O65" s="81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80"/>
      <c r="AB65" s="81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80"/>
      <c r="AO65" s="81" t="n">
        <v>0</v>
      </c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80"/>
    </row>
    <row r="66" customFormat="false" ht="15" hidden="false" customHeight="false" outlineLevel="1" collapsed="false">
      <c r="A66" s="54" t="s">
        <v>247</v>
      </c>
      <c r="B66" s="81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0"/>
      <c r="O66" s="81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80"/>
      <c r="AB66" s="81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80"/>
      <c r="AO66" s="81" t="n">
        <v>0</v>
      </c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80"/>
    </row>
    <row r="67" customFormat="false" ht="15" hidden="false" customHeight="false" outlineLevel="1" collapsed="false">
      <c r="A67" s="64" t="s">
        <v>248</v>
      </c>
      <c r="B67" s="61" t="n">
        <v>1560</v>
      </c>
      <c r="C67" s="62" t="n">
        <v>2198.31</v>
      </c>
      <c r="D67" s="62" t="n">
        <v>1675</v>
      </c>
      <c r="E67" s="62" t="n">
        <v>2631.27</v>
      </c>
      <c r="F67" s="62" t="n">
        <v>1680</v>
      </c>
      <c r="G67" s="62" t="n">
        <v>3998.74</v>
      </c>
      <c r="H67" s="62" t="n">
        <v>751.81</v>
      </c>
      <c r="I67" s="62" t="n">
        <v>2143.67</v>
      </c>
      <c r="J67" s="62" t="n">
        <v>2998.65</v>
      </c>
      <c r="K67" s="62" t="n">
        <v>2590.89</v>
      </c>
      <c r="L67" s="62" t="n">
        <v>2859.67</v>
      </c>
      <c r="M67" s="63" t="n">
        <v>2662.5</v>
      </c>
      <c r="O67" s="61" t="n">
        <v>1560</v>
      </c>
      <c r="P67" s="62" t="n">
        <v>3758.31</v>
      </c>
      <c r="Q67" s="62" t="n">
        <v>5433.31</v>
      </c>
      <c r="R67" s="62" t="n">
        <v>8064.58</v>
      </c>
      <c r="S67" s="62" t="n">
        <v>9744.58</v>
      </c>
      <c r="T67" s="62" t="n">
        <v>13743.32</v>
      </c>
      <c r="U67" s="62" t="n">
        <v>14495.13</v>
      </c>
      <c r="V67" s="62" t="n">
        <v>16638.8</v>
      </c>
      <c r="W67" s="62" t="n">
        <v>19637.45</v>
      </c>
      <c r="X67" s="62" t="n">
        <v>22228.34</v>
      </c>
      <c r="Y67" s="62" t="n">
        <v>25088.01</v>
      </c>
      <c r="Z67" s="63" t="n">
        <v>27750.51</v>
      </c>
      <c r="AB67" s="61" t="n">
        <v>409.12667191188</v>
      </c>
      <c r="AC67" s="62" t="n">
        <v>563.669230769231</v>
      </c>
      <c r="AD67" s="62" t="n">
        <v>439.632545931759</v>
      </c>
      <c r="AE67" s="62" t="n">
        <v>703.548128342246</v>
      </c>
      <c r="AF67" s="62" t="n">
        <v>442.105263157895</v>
      </c>
      <c r="AG67" s="62" t="n">
        <v>1035.94300518135</v>
      </c>
      <c r="AH67" s="62" t="n">
        <v>192.771794871795</v>
      </c>
      <c r="AI67" s="62" t="n">
        <v>548.253196930946</v>
      </c>
      <c r="AJ67" s="62" t="n">
        <v>766.918158567775</v>
      </c>
      <c r="AK67" s="62" t="n">
        <v>659.259541984733</v>
      </c>
      <c r="AL67" s="62" t="n">
        <v>714.9175</v>
      </c>
      <c r="AM67" s="63" t="n">
        <v>636.961722488038</v>
      </c>
      <c r="AO67" s="61" t="n">
        <v>409.12667191188</v>
      </c>
      <c r="AP67" s="62" t="n">
        <v>972.795902681111</v>
      </c>
      <c r="AQ67" s="62" t="n">
        <v>1412.42844861287</v>
      </c>
      <c r="AR67" s="62" t="n">
        <v>2115.97657695512</v>
      </c>
      <c r="AS67" s="62" t="n">
        <v>2558.08184011301</v>
      </c>
      <c r="AT67" s="62" t="n">
        <v>3594.02484529436</v>
      </c>
      <c r="AU67" s="62" t="n">
        <v>3786.79664016615</v>
      </c>
      <c r="AV67" s="62" t="n">
        <v>4335.0498370971</v>
      </c>
      <c r="AW67" s="62" t="n">
        <v>5101.96799566487</v>
      </c>
      <c r="AX67" s="62" t="n">
        <v>5761.22753764961</v>
      </c>
      <c r="AY67" s="62" t="n">
        <v>6476.14503764961</v>
      </c>
      <c r="AZ67" s="63" t="n">
        <v>7113.10676013765</v>
      </c>
    </row>
    <row r="68" customFormat="false" ht="15" hidden="false" customHeight="false" outlineLevel="1" collapsed="false">
      <c r="A68" s="64" t="s">
        <v>249</v>
      </c>
      <c r="B68" s="61" t="n">
        <v>2895</v>
      </c>
      <c r="C68" s="62" t="n">
        <v>2300</v>
      </c>
      <c r="D68" s="62" t="n">
        <v>3880</v>
      </c>
      <c r="E68" s="62" t="n">
        <v>1200</v>
      </c>
      <c r="F68" s="62" t="n">
        <v>440</v>
      </c>
      <c r="G68" s="62" t="n">
        <v>3200</v>
      </c>
      <c r="H68" s="62" t="n">
        <v>1685</v>
      </c>
      <c r="I68" s="62" t="n">
        <v>1470</v>
      </c>
      <c r="J68" s="62" t="n">
        <v>2798.63</v>
      </c>
      <c r="K68" s="62" t="n">
        <v>3120</v>
      </c>
      <c r="L68" s="62" t="n">
        <v>680</v>
      </c>
      <c r="M68" s="63" t="n">
        <v>85028.8</v>
      </c>
      <c r="O68" s="61" t="n">
        <v>2895</v>
      </c>
      <c r="P68" s="62" t="n">
        <v>5195</v>
      </c>
      <c r="Q68" s="62" t="n">
        <v>9075</v>
      </c>
      <c r="R68" s="62" t="n">
        <v>10275</v>
      </c>
      <c r="S68" s="62" t="n">
        <v>10715</v>
      </c>
      <c r="T68" s="62" t="n">
        <v>13915</v>
      </c>
      <c r="U68" s="62" t="n">
        <v>15600</v>
      </c>
      <c r="V68" s="62" t="n">
        <v>17070</v>
      </c>
      <c r="W68" s="62" t="n">
        <v>19868.63</v>
      </c>
      <c r="X68" s="62" t="n">
        <v>22988.63</v>
      </c>
      <c r="Y68" s="62" t="n">
        <v>23668.63</v>
      </c>
      <c r="Z68" s="63" t="n">
        <v>108697.43</v>
      </c>
      <c r="AB68" s="61" t="n">
        <v>759.244689221086</v>
      </c>
      <c r="AC68" s="62" t="n">
        <v>589.74358974359</v>
      </c>
      <c r="AD68" s="62" t="n">
        <v>1018.37270341207</v>
      </c>
      <c r="AE68" s="62" t="n">
        <v>320.855614973262</v>
      </c>
      <c r="AF68" s="62" t="n">
        <v>115.789473684211</v>
      </c>
      <c r="AG68" s="62" t="n">
        <v>829.015544041451</v>
      </c>
      <c r="AH68" s="62" t="n">
        <v>432.051282051282</v>
      </c>
      <c r="AI68" s="62" t="n">
        <v>375.959079283887</v>
      </c>
      <c r="AJ68" s="62" t="n">
        <v>715.762148337596</v>
      </c>
      <c r="AK68" s="62" t="n">
        <v>793.893129770992</v>
      </c>
      <c r="AL68" s="62" t="n">
        <v>170</v>
      </c>
      <c r="AM68" s="63" t="n">
        <v>20341.8181818182</v>
      </c>
      <c r="AO68" s="61" t="n">
        <v>759.244689221086</v>
      </c>
      <c r="AP68" s="62" t="n">
        <v>1348.98827896468</v>
      </c>
      <c r="AQ68" s="62" t="n">
        <v>2367.36098237675</v>
      </c>
      <c r="AR68" s="62" t="n">
        <v>2688.21659735001</v>
      </c>
      <c r="AS68" s="62" t="n">
        <v>2804.00607103422</v>
      </c>
      <c r="AT68" s="62" t="n">
        <v>3633.02161507567</v>
      </c>
      <c r="AU68" s="62" t="n">
        <v>4065.07289712696</v>
      </c>
      <c r="AV68" s="62" t="n">
        <v>4441.03197641084</v>
      </c>
      <c r="AW68" s="62" t="n">
        <v>5156.79412474844</v>
      </c>
      <c r="AX68" s="62" t="n">
        <v>5950.68725451943</v>
      </c>
      <c r="AY68" s="62" t="n">
        <v>6120.68725451943</v>
      </c>
      <c r="AZ68" s="63" t="n">
        <v>26462.5054363376</v>
      </c>
    </row>
    <row r="69" customFormat="false" ht="15" hidden="false" customHeight="false" outlineLevel="1" collapsed="false">
      <c r="A69" s="64" t="s">
        <v>250</v>
      </c>
      <c r="B69" s="61" t="n">
        <v>3000</v>
      </c>
      <c r="C69" s="62" t="n">
        <v>28839.16</v>
      </c>
      <c r="D69" s="62" t="n">
        <v>3000</v>
      </c>
      <c r="E69" s="62" t="n">
        <v>3370</v>
      </c>
      <c r="F69" s="62" t="n">
        <v>3000</v>
      </c>
      <c r="G69" s="62" t="n">
        <v>3000</v>
      </c>
      <c r="H69" s="62" t="n">
        <v>3000</v>
      </c>
      <c r="I69" s="62" t="n">
        <v>3000</v>
      </c>
      <c r="J69" s="62" t="n">
        <v>3000</v>
      </c>
      <c r="K69" s="62" t="n">
        <v>3000</v>
      </c>
      <c r="L69" s="62" t="n">
        <v>3000</v>
      </c>
      <c r="M69" s="63" t="n">
        <v>88137.87</v>
      </c>
      <c r="O69" s="61" t="n">
        <v>3000</v>
      </c>
      <c r="P69" s="62" t="n">
        <v>31839.16</v>
      </c>
      <c r="Q69" s="62" t="n">
        <v>34839.16</v>
      </c>
      <c r="R69" s="62" t="n">
        <v>38209.16</v>
      </c>
      <c r="S69" s="62" t="n">
        <v>41209.16</v>
      </c>
      <c r="T69" s="62" t="n">
        <v>44209.16</v>
      </c>
      <c r="U69" s="62" t="n">
        <v>47209.16</v>
      </c>
      <c r="V69" s="62" t="n">
        <v>50209.16</v>
      </c>
      <c r="W69" s="62" t="n">
        <v>53209.16</v>
      </c>
      <c r="X69" s="62" t="n">
        <v>56209.16</v>
      </c>
      <c r="Y69" s="62" t="n">
        <v>59209.16</v>
      </c>
      <c r="Z69" s="63" t="n">
        <v>147347.03</v>
      </c>
      <c r="AB69" s="61" t="n">
        <v>786.782061369001</v>
      </c>
      <c r="AC69" s="62" t="n">
        <v>7394.65641025641</v>
      </c>
      <c r="AD69" s="62" t="n">
        <v>787.40157480315</v>
      </c>
      <c r="AE69" s="62" t="n">
        <v>901.069518716577</v>
      </c>
      <c r="AF69" s="62" t="n">
        <v>789.473684210526</v>
      </c>
      <c r="AG69" s="62" t="n">
        <v>777.20207253886</v>
      </c>
      <c r="AH69" s="62" t="n">
        <v>769.230769230769</v>
      </c>
      <c r="AI69" s="62" t="n">
        <v>767.263427109974</v>
      </c>
      <c r="AJ69" s="62" t="n">
        <v>767.263427109974</v>
      </c>
      <c r="AK69" s="62" t="n">
        <v>763.358778625954</v>
      </c>
      <c r="AL69" s="62" t="n">
        <v>750</v>
      </c>
      <c r="AM69" s="63" t="n">
        <v>21085.6148325359</v>
      </c>
      <c r="AO69" s="61" t="n">
        <v>786.782061369001</v>
      </c>
      <c r="AP69" s="62" t="n">
        <v>8181.43847162541</v>
      </c>
      <c r="AQ69" s="62" t="n">
        <v>8968.84004642856</v>
      </c>
      <c r="AR69" s="62" t="n">
        <v>9869.90956514514</v>
      </c>
      <c r="AS69" s="62" t="n">
        <v>10659.3832493557</v>
      </c>
      <c r="AT69" s="62" t="n">
        <v>11436.5853218945</v>
      </c>
      <c r="AU69" s="62" t="n">
        <v>12205.8160911253</v>
      </c>
      <c r="AV69" s="62" t="n">
        <v>12973.0795182353</v>
      </c>
      <c r="AW69" s="62" t="n">
        <v>13740.3429453452</v>
      </c>
      <c r="AX69" s="62" t="n">
        <v>14503.7017239712</v>
      </c>
      <c r="AY69" s="62" t="n">
        <v>15253.7017239712</v>
      </c>
      <c r="AZ69" s="63" t="n">
        <v>36339.3165565071</v>
      </c>
    </row>
    <row r="70" customFormat="false" ht="15" hidden="false" customHeight="false" outlineLevel="1" collapsed="false">
      <c r="A70" s="64" t="s">
        <v>251</v>
      </c>
      <c r="B70" s="61" t="n">
        <v>0</v>
      </c>
      <c r="C70" s="62" t="n">
        <v>0</v>
      </c>
      <c r="D70" s="62" t="n">
        <v>0</v>
      </c>
      <c r="E70" s="62" t="n">
        <v>0</v>
      </c>
      <c r="F70" s="62" t="n">
        <v>0</v>
      </c>
      <c r="G70" s="62" t="n">
        <v>0</v>
      </c>
      <c r="H70" s="62" t="n">
        <v>0</v>
      </c>
      <c r="I70" s="62" t="n">
        <v>0</v>
      </c>
      <c r="J70" s="62" t="n">
        <v>0</v>
      </c>
      <c r="K70" s="62" t="n">
        <v>0</v>
      </c>
      <c r="L70" s="62" t="n">
        <v>0</v>
      </c>
      <c r="M70" s="63" t="n">
        <v>0</v>
      </c>
      <c r="O70" s="61" t="n">
        <v>0</v>
      </c>
      <c r="P70" s="62" t="n">
        <v>0</v>
      </c>
      <c r="Q70" s="62" t="n">
        <v>0</v>
      </c>
      <c r="R70" s="62" t="n">
        <v>0</v>
      </c>
      <c r="S70" s="62" t="n">
        <v>0</v>
      </c>
      <c r="T70" s="62" t="n">
        <v>0</v>
      </c>
      <c r="U70" s="62" t="n">
        <v>0</v>
      </c>
      <c r="V70" s="62" t="n">
        <v>0</v>
      </c>
      <c r="W70" s="62" t="n">
        <v>0</v>
      </c>
      <c r="X70" s="62" t="n">
        <v>0</v>
      </c>
      <c r="Y70" s="62" t="n">
        <v>0</v>
      </c>
      <c r="Z70" s="63" t="n">
        <v>0</v>
      </c>
      <c r="AB70" s="61" t="n">
        <v>0</v>
      </c>
      <c r="AC70" s="62" t="n">
        <v>0</v>
      </c>
      <c r="AD70" s="62" t="n">
        <v>0</v>
      </c>
      <c r="AE70" s="62" t="n">
        <v>0</v>
      </c>
      <c r="AF70" s="62" t="n">
        <v>0</v>
      </c>
      <c r="AG70" s="62" t="n">
        <v>0</v>
      </c>
      <c r="AH70" s="62" t="n">
        <v>0</v>
      </c>
      <c r="AI70" s="62" t="n">
        <v>0</v>
      </c>
      <c r="AJ70" s="62" t="n">
        <v>0</v>
      </c>
      <c r="AK70" s="62" t="n">
        <v>0</v>
      </c>
      <c r="AL70" s="62" t="n">
        <v>0</v>
      </c>
      <c r="AM70" s="63" t="n">
        <v>0</v>
      </c>
      <c r="AO70" s="61" t="n">
        <v>0</v>
      </c>
      <c r="AP70" s="62" t="n">
        <v>0</v>
      </c>
      <c r="AQ70" s="62" t="n">
        <v>0</v>
      </c>
      <c r="AR70" s="62" t="n">
        <v>0</v>
      </c>
      <c r="AS70" s="62" t="n">
        <v>0</v>
      </c>
      <c r="AT70" s="62" t="n">
        <v>0</v>
      </c>
      <c r="AU70" s="62" t="n">
        <v>0</v>
      </c>
      <c r="AV70" s="62" t="n">
        <v>0</v>
      </c>
      <c r="AW70" s="62" t="n">
        <v>0</v>
      </c>
      <c r="AX70" s="62" t="n">
        <v>0</v>
      </c>
      <c r="AY70" s="62" t="n">
        <v>0</v>
      </c>
      <c r="AZ70" s="63" t="n">
        <v>0</v>
      </c>
    </row>
    <row r="71" customFormat="false" ht="15" hidden="false" customHeight="false" outlineLevel="1" collapsed="false">
      <c r="A71" s="64" t="s">
        <v>252</v>
      </c>
      <c r="B71" s="61" t="n">
        <v>0</v>
      </c>
      <c r="C71" s="62" t="n">
        <v>17550</v>
      </c>
      <c r="D71" s="62" t="n">
        <v>0</v>
      </c>
      <c r="E71" s="62" t="n">
        <v>0</v>
      </c>
      <c r="F71" s="62" t="n">
        <v>0</v>
      </c>
      <c r="G71" s="62" t="n">
        <v>0</v>
      </c>
      <c r="H71" s="62" t="n">
        <v>0</v>
      </c>
      <c r="I71" s="62" t="n">
        <v>0</v>
      </c>
      <c r="J71" s="62" t="n">
        <v>0</v>
      </c>
      <c r="K71" s="62" t="n">
        <v>0</v>
      </c>
      <c r="L71" s="62" t="n">
        <v>0</v>
      </c>
      <c r="M71" s="63" t="n">
        <v>0</v>
      </c>
      <c r="O71" s="61" t="n">
        <v>0</v>
      </c>
      <c r="P71" s="62" t="n">
        <v>17550</v>
      </c>
      <c r="Q71" s="62" t="n">
        <v>17550</v>
      </c>
      <c r="R71" s="62" t="n">
        <v>17550</v>
      </c>
      <c r="S71" s="62" t="n">
        <v>17550</v>
      </c>
      <c r="T71" s="62" t="n">
        <v>17550</v>
      </c>
      <c r="U71" s="62" t="n">
        <v>17550</v>
      </c>
      <c r="V71" s="62" t="n">
        <v>17550</v>
      </c>
      <c r="W71" s="62" t="n">
        <v>17550</v>
      </c>
      <c r="X71" s="62" t="n">
        <v>17550</v>
      </c>
      <c r="Y71" s="62" t="n">
        <v>17550</v>
      </c>
      <c r="Z71" s="63" t="n">
        <v>17550</v>
      </c>
      <c r="AB71" s="61" t="n">
        <v>0</v>
      </c>
      <c r="AC71" s="62" t="n">
        <v>4500</v>
      </c>
      <c r="AD71" s="62" t="n">
        <v>0</v>
      </c>
      <c r="AE71" s="62" t="n">
        <v>0</v>
      </c>
      <c r="AF71" s="62" t="n">
        <v>0</v>
      </c>
      <c r="AG71" s="62" t="n">
        <v>0</v>
      </c>
      <c r="AH71" s="62" t="n">
        <v>0</v>
      </c>
      <c r="AI71" s="62" t="n">
        <v>0</v>
      </c>
      <c r="AJ71" s="62" t="n">
        <v>0</v>
      </c>
      <c r="AK71" s="62" t="n">
        <v>0</v>
      </c>
      <c r="AL71" s="62" t="n">
        <v>0</v>
      </c>
      <c r="AM71" s="63" t="n">
        <v>0</v>
      </c>
      <c r="AO71" s="61" t="n">
        <v>0</v>
      </c>
      <c r="AP71" s="62" t="n">
        <v>4500</v>
      </c>
      <c r="AQ71" s="62" t="n">
        <v>4500</v>
      </c>
      <c r="AR71" s="62" t="n">
        <v>4500</v>
      </c>
      <c r="AS71" s="62" t="n">
        <v>4500</v>
      </c>
      <c r="AT71" s="62" t="n">
        <v>4500</v>
      </c>
      <c r="AU71" s="62" t="n">
        <v>4500</v>
      </c>
      <c r="AV71" s="62" t="n">
        <v>4500</v>
      </c>
      <c r="AW71" s="62" t="n">
        <v>4500</v>
      </c>
      <c r="AX71" s="62" t="n">
        <v>4500</v>
      </c>
      <c r="AY71" s="62" t="n">
        <v>4500</v>
      </c>
      <c r="AZ71" s="63" t="n">
        <v>4500</v>
      </c>
    </row>
    <row r="72" customFormat="false" ht="15" hidden="false" customHeight="false" outlineLevel="1" collapsed="false">
      <c r="A72" s="64" t="s">
        <v>253</v>
      </c>
      <c r="B72" s="61" t="n">
        <v>0</v>
      </c>
      <c r="C72" s="62" t="n">
        <v>0</v>
      </c>
      <c r="D72" s="62" t="n">
        <v>0</v>
      </c>
      <c r="E72" s="62" t="n">
        <v>0</v>
      </c>
      <c r="F72" s="62" t="n">
        <v>200</v>
      </c>
      <c r="G72" s="62" t="n">
        <v>750</v>
      </c>
      <c r="H72" s="62" t="n">
        <v>0</v>
      </c>
      <c r="I72" s="62" t="n">
        <v>0</v>
      </c>
      <c r="J72" s="62" t="n">
        <v>5500</v>
      </c>
      <c r="K72" s="62" t="n">
        <v>3126</v>
      </c>
      <c r="L72" s="62" t="n">
        <v>0</v>
      </c>
      <c r="M72" s="63" t="n">
        <v>1720</v>
      </c>
      <c r="O72" s="61" t="n">
        <v>0</v>
      </c>
      <c r="P72" s="62" t="n">
        <v>0</v>
      </c>
      <c r="Q72" s="62" t="n">
        <v>0</v>
      </c>
      <c r="R72" s="62" t="n">
        <v>0</v>
      </c>
      <c r="S72" s="62" t="n">
        <v>200</v>
      </c>
      <c r="T72" s="62" t="n">
        <v>950</v>
      </c>
      <c r="U72" s="62" t="n">
        <v>950</v>
      </c>
      <c r="V72" s="62" t="n">
        <v>950</v>
      </c>
      <c r="W72" s="62" t="n">
        <v>6450</v>
      </c>
      <c r="X72" s="62" t="n">
        <v>9576</v>
      </c>
      <c r="Y72" s="62" t="n">
        <v>9576</v>
      </c>
      <c r="Z72" s="63" t="n">
        <v>11296</v>
      </c>
      <c r="AB72" s="61" t="n">
        <v>0</v>
      </c>
      <c r="AC72" s="62" t="n">
        <v>0</v>
      </c>
      <c r="AD72" s="62" t="n">
        <v>0</v>
      </c>
      <c r="AE72" s="62" t="n">
        <v>0</v>
      </c>
      <c r="AF72" s="62" t="n">
        <v>52.6315789473684</v>
      </c>
      <c r="AG72" s="62" t="n">
        <v>194.300518134715</v>
      </c>
      <c r="AH72" s="62" t="n">
        <v>0</v>
      </c>
      <c r="AI72" s="62" t="n">
        <v>0</v>
      </c>
      <c r="AJ72" s="62" t="n">
        <v>1406.64961636829</v>
      </c>
      <c r="AK72" s="62" t="n">
        <v>795.419847328244</v>
      </c>
      <c r="AL72" s="62" t="n">
        <v>0</v>
      </c>
      <c r="AM72" s="63" t="n">
        <v>411.483253588517</v>
      </c>
      <c r="AO72" s="61" t="n">
        <v>0</v>
      </c>
      <c r="AP72" s="62" t="n">
        <v>0</v>
      </c>
      <c r="AQ72" s="62" t="n">
        <v>0</v>
      </c>
      <c r="AR72" s="62" t="n">
        <v>0</v>
      </c>
      <c r="AS72" s="62" t="n">
        <v>52.6315789473684</v>
      </c>
      <c r="AT72" s="62" t="n">
        <v>246.932097082083</v>
      </c>
      <c r="AU72" s="62" t="n">
        <v>246.932097082083</v>
      </c>
      <c r="AV72" s="62" t="n">
        <v>246.932097082083</v>
      </c>
      <c r="AW72" s="62" t="n">
        <v>1653.58171345037</v>
      </c>
      <c r="AX72" s="62" t="n">
        <v>2449.00156077861</v>
      </c>
      <c r="AY72" s="62" t="n">
        <v>2449.00156077861</v>
      </c>
      <c r="AZ72" s="63" t="n">
        <v>2860.48481436713</v>
      </c>
    </row>
    <row r="73" customFormat="false" ht="15" hidden="false" customHeight="false" outlineLevel="1" collapsed="false">
      <c r="A73" s="64" t="s">
        <v>254</v>
      </c>
      <c r="B73" s="61" t="n">
        <v>0</v>
      </c>
      <c r="C73" s="62" t="n">
        <v>0</v>
      </c>
      <c r="D73" s="62" t="n">
        <v>0</v>
      </c>
      <c r="E73" s="62" t="n">
        <v>0</v>
      </c>
      <c r="F73" s="62" t="n">
        <v>54.27</v>
      </c>
      <c r="G73" s="62" t="n">
        <v>12426.48</v>
      </c>
      <c r="H73" s="62" t="n">
        <v>3915.1</v>
      </c>
      <c r="I73" s="62" t="n">
        <v>8190.3</v>
      </c>
      <c r="J73" s="62" t="n">
        <v>861.75</v>
      </c>
      <c r="K73" s="62" t="n">
        <v>4123.99</v>
      </c>
      <c r="L73" s="62" t="n">
        <v>4546.97</v>
      </c>
      <c r="M73" s="63" t="n">
        <v>3443.18</v>
      </c>
      <c r="O73" s="61" t="n">
        <v>0</v>
      </c>
      <c r="P73" s="62" t="n">
        <v>0</v>
      </c>
      <c r="Q73" s="62" t="n">
        <v>0</v>
      </c>
      <c r="R73" s="62" t="n">
        <v>0</v>
      </c>
      <c r="S73" s="62" t="n">
        <v>54.27</v>
      </c>
      <c r="T73" s="62" t="n">
        <v>12480.75</v>
      </c>
      <c r="U73" s="62" t="n">
        <v>16395.85</v>
      </c>
      <c r="V73" s="62" t="n">
        <v>24586.15</v>
      </c>
      <c r="W73" s="62" t="n">
        <v>25447.9</v>
      </c>
      <c r="X73" s="62" t="n">
        <v>29571.89</v>
      </c>
      <c r="Y73" s="62" t="n">
        <v>34118.86</v>
      </c>
      <c r="Z73" s="63" t="n">
        <v>37562.04</v>
      </c>
      <c r="AB73" s="61" t="n">
        <v>0</v>
      </c>
      <c r="AC73" s="62" t="n">
        <v>0</v>
      </c>
      <c r="AD73" s="62" t="n">
        <v>0</v>
      </c>
      <c r="AE73" s="62" t="n">
        <v>0</v>
      </c>
      <c r="AF73" s="62" t="n">
        <v>14.2815789473684</v>
      </c>
      <c r="AG73" s="62" t="n">
        <v>3219.29533678756</v>
      </c>
      <c r="AH73" s="62" t="n">
        <v>1003.8717948718</v>
      </c>
      <c r="AI73" s="62" t="n">
        <v>2094.70588235294</v>
      </c>
      <c r="AJ73" s="62" t="n">
        <v>220.39641943734</v>
      </c>
      <c r="AK73" s="62" t="n">
        <v>1049.36132315522</v>
      </c>
      <c r="AL73" s="62" t="n">
        <v>1136.7425</v>
      </c>
      <c r="AM73" s="63" t="n">
        <v>823.727272727273</v>
      </c>
      <c r="AO73" s="61" t="n">
        <v>0</v>
      </c>
      <c r="AP73" s="62" t="n">
        <v>0</v>
      </c>
      <c r="AQ73" s="62" t="n">
        <v>0</v>
      </c>
      <c r="AR73" s="62" t="n">
        <v>0</v>
      </c>
      <c r="AS73" s="62" t="n">
        <v>14.2815789473684</v>
      </c>
      <c r="AT73" s="62" t="n">
        <v>3233.57691573493</v>
      </c>
      <c r="AU73" s="62" t="n">
        <v>4237.44871060673</v>
      </c>
      <c r="AV73" s="62" t="n">
        <v>6332.15459295967</v>
      </c>
      <c r="AW73" s="62" t="n">
        <v>6552.55101239701</v>
      </c>
      <c r="AX73" s="62" t="n">
        <v>7601.91233555223</v>
      </c>
      <c r="AY73" s="62" t="n">
        <v>8738.65483555223</v>
      </c>
      <c r="AZ73" s="63" t="n">
        <v>9562.3821082795</v>
      </c>
    </row>
    <row r="74" customFormat="false" ht="15" hidden="false" customHeight="false" outlineLevel="1" collapsed="false">
      <c r="A74" s="64" t="s">
        <v>255</v>
      </c>
      <c r="B74" s="61" t="n">
        <v>0</v>
      </c>
      <c r="C74" s="62" t="n">
        <v>0</v>
      </c>
      <c r="D74" s="62" t="n">
        <v>0</v>
      </c>
      <c r="E74" s="62" t="n">
        <v>1200</v>
      </c>
      <c r="F74" s="62" t="n">
        <v>0</v>
      </c>
      <c r="G74" s="62" t="n">
        <v>1200</v>
      </c>
      <c r="H74" s="62" t="n">
        <v>0</v>
      </c>
      <c r="I74" s="62" t="n">
        <v>200</v>
      </c>
      <c r="J74" s="62" t="n">
        <v>0</v>
      </c>
      <c r="K74" s="62" t="n">
        <v>0</v>
      </c>
      <c r="L74" s="62" t="n">
        <v>2000</v>
      </c>
      <c r="M74" s="63" t="n">
        <v>0</v>
      </c>
      <c r="O74" s="61" t="n">
        <v>0</v>
      </c>
      <c r="P74" s="62" t="n">
        <v>0</v>
      </c>
      <c r="Q74" s="62" t="n">
        <v>0</v>
      </c>
      <c r="R74" s="62" t="n">
        <v>1200</v>
      </c>
      <c r="S74" s="62" t="n">
        <v>1200</v>
      </c>
      <c r="T74" s="62" t="n">
        <v>2400</v>
      </c>
      <c r="U74" s="62" t="n">
        <v>2400</v>
      </c>
      <c r="V74" s="62" t="n">
        <v>2600</v>
      </c>
      <c r="W74" s="62" t="n">
        <v>2600</v>
      </c>
      <c r="X74" s="62" t="n">
        <v>2600</v>
      </c>
      <c r="Y74" s="62" t="n">
        <v>4600</v>
      </c>
      <c r="Z74" s="63" t="n">
        <v>4600</v>
      </c>
      <c r="AB74" s="61" t="n">
        <v>0</v>
      </c>
      <c r="AC74" s="62" t="n">
        <v>0</v>
      </c>
      <c r="AD74" s="62" t="n">
        <v>0</v>
      </c>
      <c r="AE74" s="62" t="n">
        <v>320.855614973262</v>
      </c>
      <c r="AF74" s="62" t="n">
        <v>0</v>
      </c>
      <c r="AG74" s="62" t="n">
        <v>310.880829015544</v>
      </c>
      <c r="AH74" s="62" t="n">
        <v>0</v>
      </c>
      <c r="AI74" s="62" t="n">
        <v>51.150895140665</v>
      </c>
      <c r="AJ74" s="62" t="n">
        <v>0</v>
      </c>
      <c r="AK74" s="62" t="n">
        <v>0</v>
      </c>
      <c r="AL74" s="62" t="n">
        <v>500</v>
      </c>
      <c r="AM74" s="63" t="n">
        <v>0</v>
      </c>
      <c r="AO74" s="61" t="n">
        <v>0</v>
      </c>
      <c r="AP74" s="62" t="n">
        <v>0</v>
      </c>
      <c r="AQ74" s="62" t="n">
        <v>0</v>
      </c>
      <c r="AR74" s="62" t="n">
        <v>320.855614973262</v>
      </c>
      <c r="AS74" s="62" t="n">
        <v>320.855614973262</v>
      </c>
      <c r="AT74" s="62" t="n">
        <v>631.736443988806</v>
      </c>
      <c r="AU74" s="62" t="n">
        <v>631.736443988806</v>
      </c>
      <c r="AV74" s="62" t="n">
        <v>682.887339129471</v>
      </c>
      <c r="AW74" s="62" t="n">
        <v>682.887339129471</v>
      </c>
      <c r="AX74" s="62" t="n">
        <v>682.887339129471</v>
      </c>
      <c r="AY74" s="62" t="n">
        <v>1182.88733912947</v>
      </c>
      <c r="AZ74" s="63" t="n">
        <v>1182.88733912947</v>
      </c>
    </row>
    <row r="75" customFormat="false" ht="15" hidden="false" customHeight="false" outlineLevel="1" collapsed="false">
      <c r="A75" s="64" t="s">
        <v>256</v>
      </c>
      <c r="B75" s="61" t="n">
        <v>16132</v>
      </c>
      <c r="C75" s="62" t="n">
        <v>3230</v>
      </c>
      <c r="D75" s="62" t="n">
        <v>1017.5</v>
      </c>
      <c r="E75" s="62" t="n">
        <v>0</v>
      </c>
      <c r="F75" s="62" t="n">
        <v>50</v>
      </c>
      <c r="G75" s="62" t="n">
        <v>-4600</v>
      </c>
      <c r="H75" s="62" t="n">
        <v>0</v>
      </c>
      <c r="I75" s="62" t="n">
        <v>0</v>
      </c>
      <c r="J75" s="62" t="n">
        <v>50</v>
      </c>
      <c r="K75" s="62" t="n">
        <v>48800</v>
      </c>
      <c r="L75" s="62" t="n">
        <v>24050</v>
      </c>
      <c r="M75" s="63" t="n">
        <v>1300</v>
      </c>
      <c r="O75" s="61" t="n">
        <v>16132</v>
      </c>
      <c r="P75" s="62" t="n">
        <v>19362</v>
      </c>
      <c r="Q75" s="62" t="n">
        <v>20379.5</v>
      </c>
      <c r="R75" s="62" t="n">
        <v>20379.5</v>
      </c>
      <c r="S75" s="62" t="n">
        <v>20429.5</v>
      </c>
      <c r="T75" s="62" t="n">
        <v>15829.5</v>
      </c>
      <c r="U75" s="62" t="n">
        <v>15829.5</v>
      </c>
      <c r="V75" s="62" t="n">
        <v>15829.5</v>
      </c>
      <c r="W75" s="62" t="n">
        <v>15879.5</v>
      </c>
      <c r="X75" s="62" t="n">
        <v>64679.5</v>
      </c>
      <c r="Y75" s="62" t="n">
        <v>88729.5</v>
      </c>
      <c r="Z75" s="63" t="n">
        <v>90029.5</v>
      </c>
      <c r="AB75" s="61" t="n">
        <v>4230.78940466824</v>
      </c>
      <c r="AC75" s="62" t="n">
        <v>828.205128205128</v>
      </c>
      <c r="AD75" s="62" t="n">
        <v>267.060367454068</v>
      </c>
      <c r="AE75" s="62" t="n">
        <v>0</v>
      </c>
      <c r="AF75" s="62" t="n">
        <v>13.1578947368421</v>
      </c>
      <c r="AG75" s="62" t="n">
        <v>-1191.70984455959</v>
      </c>
      <c r="AH75" s="62" t="n">
        <v>0</v>
      </c>
      <c r="AI75" s="62" t="n">
        <v>0</v>
      </c>
      <c r="AJ75" s="62" t="n">
        <v>12.7877237851662</v>
      </c>
      <c r="AK75" s="62" t="n">
        <v>12417.3027989822</v>
      </c>
      <c r="AL75" s="62" t="n">
        <v>6012.5</v>
      </c>
      <c r="AM75" s="63" t="n">
        <v>311.004784688995</v>
      </c>
      <c r="AO75" s="61" t="n">
        <v>4230.78940466824</v>
      </c>
      <c r="AP75" s="62" t="n">
        <v>5058.99453287337</v>
      </c>
      <c r="AQ75" s="62" t="n">
        <v>5326.05490032744</v>
      </c>
      <c r="AR75" s="62" t="n">
        <v>5326.05490032744</v>
      </c>
      <c r="AS75" s="62" t="n">
        <v>5339.21279506428</v>
      </c>
      <c r="AT75" s="62" t="n">
        <v>4147.50295050469</v>
      </c>
      <c r="AU75" s="62" t="n">
        <v>4147.50295050469</v>
      </c>
      <c r="AV75" s="62" t="n">
        <v>4147.50295050469</v>
      </c>
      <c r="AW75" s="62" t="n">
        <v>4160.29067428986</v>
      </c>
      <c r="AX75" s="62" t="n">
        <v>16577.5934732721</v>
      </c>
      <c r="AY75" s="62" t="n">
        <v>22590.093473272</v>
      </c>
      <c r="AZ75" s="63" t="n">
        <v>22901.098257961</v>
      </c>
    </row>
    <row r="76" customFormat="false" ht="15" hidden="false" customHeight="false" outlineLevel="1" collapsed="false">
      <c r="A76" s="64" t="s">
        <v>257</v>
      </c>
      <c r="B76" s="61" t="n">
        <v>208468.02</v>
      </c>
      <c r="C76" s="62" t="n">
        <v>213622.66</v>
      </c>
      <c r="D76" s="62" t="n">
        <v>213622.66</v>
      </c>
      <c r="E76" s="62" t="n">
        <v>213622.66</v>
      </c>
      <c r="F76" s="62" t="n">
        <v>200583.31</v>
      </c>
      <c r="G76" s="62" t="n">
        <v>213622.66</v>
      </c>
      <c r="H76" s="62" t="n">
        <v>214878.71</v>
      </c>
      <c r="I76" s="62" t="n">
        <v>214878.71</v>
      </c>
      <c r="J76" s="62" t="n">
        <v>214878.71</v>
      </c>
      <c r="K76" s="62" t="n">
        <v>334795.63</v>
      </c>
      <c r="L76" s="62" t="n">
        <v>401481.96</v>
      </c>
      <c r="M76" s="63" t="n">
        <v>407442.68</v>
      </c>
      <c r="O76" s="61" t="n">
        <v>208468.02</v>
      </c>
      <c r="P76" s="62" t="n">
        <v>422090.68</v>
      </c>
      <c r="Q76" s="62" t="n">
        <v>635713.34</v>
      </c>
      <c r="R76" s="62" t="n">
        <v>849336</v>
      </c>
      <c r="S76" s="62" t="n">
        <v>1049919.31</v>
      </c>
      <c r="T76" s="62" t="n">
        <v>1263541.97</v>
      </c>
      <c r="U76" s="62" t="n">
        <v>1478420.68</v>
      </c>
      <c r="V76" s="62" t="n">
        <v>1693299.39</v>
      </c>
      <c r="W76" s="62" t="n">
        <v>1908178.1</v>
      </c>
      <c r="X76" s="62" t="n">
        <v>2242973.73</v>
      </c>
      <c r="Y76" s="62" t="n">
        <v>2644455.69</v>
      </c>
      <c r="Z76" s="63" t="n">
        <v>3051898.37</v>
      </c>
      <c r="AB76" s="61" t="n">
        <v>54672.9661683714</v>
      </c>
      <c r="AC76" s="62" t="n">
        <v>54775.041025641</v>
      </c>
      <c r="AD76" s="62" t="n">
        <v>56068.9396325459</v>
      </c>
      <c r="AE76" s="62" t="n">
        <v>57118.3582887701</v>
      </c>
      <c r="AF76" s="62" t="n">
        <v>52785.0815789474</v>
      </c>
      <c r="AG76" s="62" t="n">
        <v>55342.6580310881</v>
      </c>
      <c r="AH76" s="62" t="n">
        <v>55097.1051282051</v>
      </c>
      <c r="AI76" s="62" t="n">
        <v>54956.1918158568</v>
      </c>
      <c r="AJ76" s="62" t="n">
        <v>54956.1918158568</v>
      </c>
      <c r="AK76" s="62" t="n">
        <v>85189.727735369</v>
      </c>
      <c r="AL76" s="62" t="n">
        <v>100370.49</v>
      </c>
      <c r="AM76" s="63" t="n">
        <v>97474.3253588517</v>
      </c>
      <c r="AO76" s="61" t="n">
        <v>54672.9661683714</v>
      </c>
      <c r="AP76" s="62" t="n">
        <v>109448.007194012</v>
      </c>
      <c r="AQ76" s="62" t="n">
        <v>165516.946826558</v>
      </c>
      <c r="AR76" s="62" t="n">
        <v>222635.305115328</v>
      </c>
      <c r="AS76" s="62" t="n">
        <v>275420.386694276</v>
      </c>
      <c r="AT76" s="62" t="n">
        <v>330763.044725364</v>
      </c>
      <c r="AU76" s="62" t="n">
        <v>385860.149853569</v>
      </c>
      <c r="AV76" s="62" t="n">
        <v>440816.341669426</v>
      </c>
      <c r="AW76" s="62" t="n">
        <v>495772.533485283</v>
      </c>
      <c r="AX76" s="62" t="n">
        <v>580962.261220652</v>
      </c>
      <c r="AY76" s="62" t="n">
        <v>681332.751220651</v>
      </c>
      <c r="AZ76" s="63" t="n">
        <v>778807.076579503</v>
      </c>
    </row>
    <row r="77" customFormat="false" ht="15" hidden="false" customHeight="false" outlineLevel="1" collapsed="false">
      <c r="A77" s="64" t="s">
        <v>258</v>
      </c>
      <c r="B77" s="61" t="n">
        <v>2379.65</v>
      </c>
      <c r="C77" s="62" t="n">
        <v>2721.32</v>
      </c>
      <c r="D77" s="62" t="n">
        <v>2721.32</v>
      </c>
      <c r="E77" s="62" t="n">
        <v>2721.32</v>
      </c>
      <c r="F77" s="62" t="n">
        <v>2721.32</v>
      </c>
      <c r="G77" s="62" t="n">
        <v>2721.32</v>
      </c>
      <c r="H77" s="62" t="n">
        <v>1468.24</v>
      </c>
      <c r="I77" s="62" t="n">
        <v>1468.24</v>
      </c>
      <c r="J77" s="62" t="n">
        <v>1468.24</v>
      </c>
      <c r="K77" s="62" t="n">
        <v>1468.24</v>
      </c>
      <c r="L77" s="62" t="n">
        <v>1468.24</v>
      </c>
      <c r="M77" s="63" t="n">
        <v>1468.24</v>
      </c>
      <c r="O77" s="61" t="n">
        <v>2379.65</v>
      </c>
      <c r="P77" s="62" t="n">
        <v>5100.97</v>
      </c>
      <c r="Q77" s="62" t="n">
        <v>7822.29</v>
      </c>
      <c r="R77" s="62" t="n">
        <v>10543.61</v>
      </c>
      <c r="S77" s="62" t="n">
        <v>13264.93</v>
      </c>
      <c r="T77" s="62" t="n">
        <v>15986.25</v>
      </c>
      <c r="U77" s="62" t="n">
        <v>17454.49</v>
      </c>
      <c r="V77" s="62" t="n">
        <v>18922.73</v>
      </c>
      <c r="W77" s="62" t="n">
        <v>20390.97</v>
      </c>
      <c r="X77" s="62" t="n">
        <v>21859.21</v>
      </c>
      <c r="Y77" s="62" t="n">
        <v>23327.45</v>
      </c>
      <c r="Z77" s="63" t="n">
        <v>24795.69</v>
      </c>
      <c r="AB77" s="61" t="n">
        <v>624.088644112248</v>
      </c>
      <c r="AC77" s="62" t="n">
        <v>697.774358974359</v>
      </c>
      <c r="AD77" s="62" t="n">
        <v>714.257217847769</v>
      </c>
      <c r="AE77" s="62" t="n">
        <v>727.625668449198</v>
      </c>
      <c r="AF77" s="62" t="n">
        <v>716.136842105263</v>
      </c>
      <c r="AG77" s="62" t="n">
        <v>705.00518134715</v>
      </c>
      <c r="AH77" s="62" t="n">
        <v>376.471794871795</v>
      </c>
      <c r="AI77" s="62" t="n">
        <v>375.50895140665</v>
      </c>
      <c r="AJ77" s="62" t="n">
        <v>375.50895140665</v>
      </c>
      <c r="AK77" s="62" t="n">
        <v>373.59796437659</v>
      </c>
      <c r="AL77" s="62" t="n">
        <v>367.06</v>
      </c>
      <c r="AM77" s="63" t="n">
        <v>351.253588516746</v>
      </c>
      <c r="AO77" s="61" t="n">
        <v>624.088644112248</v>
      </c>
      <c r="AP77" s="62" t="n">
        <v>1321.86300308661</v>
      </c>
      <c r="AQ77" s="62" t="n">
        <v>2036.12022093438</v>
      </c>
      <c r="AR77" s="62" t="n">
        <v>2763.74588938357</v>
      </c>
      <c r="AS77" s="62" t="n">
        <v>3479.88273148884</v>
      </c>
      <c r="AT77" s="62" t="n">
        <v>4184.88791283599</v>
      </c>
      <c r="AU77" s="62" t="n">
        <v>4561.35970770778</v>
      </c>
      <c r="AV77" s="62" t="n">
        <v>4936.86865911443</v>
      </c>
      <c r="AW77" s="62" t="n">
        <v>5312.37761052108</v>
      </c>
      <c r="AX77" s="62" t="n">
        <v>5685.97557489767</v>
      </c>
      <c r="AY77" s="62" t="n">
        <v>6053.03557489767</v>
      </c>
      <c r="AZ77" s="63" t="n">
        <v>6404.28916341442</v>
      </c>
    </row>
    <row r="78" customFormat="false" ht="15" hidden="false" customHeight="false" outlineLevel="1" collapsed="false">
      <c r="A78" s="64" t="s">
        <v>259</v>
      </c>
      <c r="B78" s="61" t="n">
        <v>79400</v>
      </c>
      <c r="C78" s="62" t="n">
        <v>156800</v>
      </c>
      <c r="D78" s="62" t="n">
        <v>115500</v>
      </c>
      <c r="E78" s="62" t="n">
        <v>113400</v>
      </c>
      <c r="F78" s="62" t="n">
        <v>115500</v>
      </c>
      <c r="G78" s="62" t="n">
        <v>117300</v>
      </c>
      <c r="H78" s="62" t="n">
        <v>118500</v>
      </c>
      <c r="I78" s="62" t="n">
        <v>118800</v>
      </c>
      <c r="J78" s="62" t="n">
        <v>118800</v>
      </c>
      <c r="K78" s="62" t="n">
        <v>119400</v>
      </c>
      <c r="L78" s="62" t="n">
        <v>121500</v>
      </c>
      <c r="M78" s="63" t="n">
        <v>148250</v>
      </c>
      <c r="O78" s="61" t="n">
        <v>79400</v>
      </c>
      <c r="P78" s="62" t="n">
        <v>236200</v>
      </c>
      <c r="Q78" s="62" t="n">
        <v>351700</v>
      </c>
      <c r="R78" s="62" t="n">
        <v>465100</v>
      </c>
      <c r="S78" s="62" t="n">
        <v>580600</v>
      </c>
      <c r="T78" s="62" t="n">
        <v>697900</v>
      </c>
      <c r="U78" s="62" t="n">
        <v>816400</v>
      </c>
      <c r="V78" s="62" t="n">
        <v>935200</v>
      </c>
      <c r="W78" s="62" t="n">
        <v>1054000</v>
      </c>
      <c r="X78" s="62" t="n">
        <v>1173400</v>
      </c>
      <c r="Y78" s="62" t="n">
        <v>1294900</v>
      </c>
      <c r="Z78" s="63" t="n">
        <v>1443150</v>
      </c>
      <c r="AB78" s="61" t="n">
        <v>20000</v>
      </c>
      <c r="AC78" s="61" t="n">
        <v>40000</v>
      </c>
      <c r="AD78" s="62" t="n">
        <v>30000</v>
      </c>
      <c r="AE78" s="62" t="n">
        <v>30000</v>
      </c>
      <c r="AF78" s="62" t="n">
        <v>30000</v>
      </c>
      <c r="AG78" s="62" t="n">
        <v>30000</v>
      </c>
      <c r="AH78" s="62" t="n">
        <v>30000</v>
      </c>
      <c r="AI78" s="62" t="n">
        <v>30000</v>
      </c>
      <c r="AJ78" s="62" t="n">
        <v>30000</v>
      </c>
      <c r="AK78" s="62" t="n">
        <v>30000</v>
      </c>
      <c r="AL78" s="62" t="n">
        <v>30000</v>
      </c>
      <c r="AM78" s="63" t="n">
        <v>34882.3529411765</v>
      </c>
      <c r="AO78" s="61" t="n">
        <v>20000</v>
      </c>
      <c r="AP78" s="62" t="n">
        <v>60000</v>
      </c>
      <c r="AQ78" s="62" t="n">
        <v>90000</v>
      </c>
      <c r="AR78" s="62" t="n">
        <v>120000</v>
      </c>
      <c r="AS78" s="62" t="n">
        <v>150000</v>
      </c>
      <c r="AT78" s="62" t="n">
        <v>180000</v>
      </c>
      <c r="AU78" s="62" t="n">
        <v>210000</v>
      </c>
      <c r="AV78" s="62" t="n">
        <v>240000</v>
      </c>
      <c r="AW78" s="62" t="n">
        <v>270000</v>
      </c>
      <c r="AX78" s="62" t="n">
        <v>300000</v>
      </c>
      <c r="AY78" s="62" t="n">
        <v>330000</v>
      </c>
      <c r="AZ78" s="63" t="n">
        <v>364882.352941176</v>
      </c>
    </row>
    <row r="79" customFormat="false" ht="15" hidden="false" customHeight="false" outlineLevel="0" collapsed="false">
      <c r="A79" s="54" t="s">
        <v>260</v>
      </c>
      <c r="B79" s="76" t="n">
        <v>313834.67</v>
      </c>
      <c r="C79" s="76" t="n">
        <v>427261.45</v>
      </c>
      <c r="D79" s="76" t="n">
        <v>341416.48</v>
      </c>
      <c r="E79" s="76" t="n">
        <v>338145.25</v>
      </c>
      <c r="F79" s="76" t="n">
        <v>324228.9</v>
      </c>
      <c r="G79" s="76" t="n">
        <v>353619.2</v>
      </c>
      <c r="H79" s="76" t="n">
        <v>344198.86</v>
      </c>
      <c r="I79" s="76" t="n">
        <v>350150.92</v>
      </c>
      <c r="J79" s="76" t="n">
        <v>350355.98</v>
      </c>
      <c r="K79" s="76" t="n">
        <v>520424.75</v>
      </c>
      <c r="L79" s="76" t="n">
        <v>561586.84</v>
      </c>
      <c r="M79" s="76" t="n">
        <v>739453.27</v>
      </c>
      <c r="O79" s="76" t="n">
        <v>313834.67</v>
      </c>
      <c r="P79" s="76" t="n">
        <v>741096.12</v>
      </c>
      <c r="Q79" s="76" t="n">
        <v>1082512.6</v>
      </c>
      <c r="R79" s="76" t="n">
        <v>1420657.85</v>
      </c>
      <c r="S79" s="76" t="n">
        <v>1744886.75</v>
      </c>
      <c r="T79" s="76" t="n">
        <v>2098505.95</v>
      </c>
      <c r="U79" s="76" t="n">
        <v>2442704.81</v>
      </c>
      <c r="V79" s="76" t="n">
        <v>2792855.73</v>
      </c>
      <c r="W79" s="76" t="n">
        <v>3143211.71</v>
      </c>
      <c r="X79" s="76" t="n">
        <v>3663636.46</v>
      </c>
      <c r="Y79" s="76" t="n">
        <v>4225223.3</v>
      </c>
      <c r="Z79" s="76" t="n">
        <v>4964676.57</v>
      </c>
      <c r="AB79" s="76" t="n">
        <v>81482.9976396538</v>
      </c>
      <c r="AC79" s="76" t="n">
        <v>109349.08974359</v>
      </c>
      <c r="AD79" s="76" t="n">
        <v>89295.6640419948</v>
      </c>
      <c r="AE79" s="76" t="n">
        <v>90092.3128342246</v>
      </c>
      <c r="AF79" s="76" t="n">
        <v>84928.6578947369</v>
      </c>
      <c r="AG79" s="76" t="n">
        <v>91222.5906735751</v>
      </c>
      <c r="AH79" s="76" t="n">
        <v>87871.5025641026</v>
      </c>
      <c r="AI79" s="76" t="n">
        <v>89169.0332480818</v>
      </c>
      <c r="AJ79" s="76" t="n">
        <v>89221.4782608696</v>
      </c>
      <c r="AK79" s="76" t="n">
        <v>132041.921119593</v>
      </c>
      <c r="AL79" s="76" t="n">
        <v>140021.71</v>
      </c>
      <c r="AM79" s="76" t="n">
        <v>176318.541936392</v>
      </c>
      <c r="AO79" s="76" t="n">
        <v>81482.9976396538</v>
      </c>
      <c r="AP79" s="76" t="n">
        <v>190832.087383244</v>
      </c>
      <c r="AQ79" s="76" t="n">
        <v>280127.751425238</v>
      </c>
      <c r="AR79" s="76" t="n">
        <v>370220.064259463</v>
      </c>
      <c r="AS79" s="76" t="n">
        <v>455148.7221542</v>
      </c>
      <c r="AT79" s="76" t="n">
        <v>546371.312827775</v>
      </c>
      <c r="AU79" s="76" t="n">
        <v>634242.815391877</v>
      </c>
      <c r="AV79" s="76" t="n">
        <v>723411.848639959</v>
      </c>
      <c r="AW79" s="76" t="n">
        <v>812633.326900829</v>
      </c>
      <c r="AX79" s="76" t="n">
        <v>944675.248020422</v>
      </c>
      <c r="AY79" s="76" t="n">
        <v>1084696.95802042</v>
      </c>
      <c r="AZ79" s="76" t="n">
        <v>1261015.49995681</v>
      </c>
    </row>
    <row r="80" customFormat="false" ht="15" hidden="false" customHeight="false" outlineLevel="0" collapsed="false">
      <c r="A80" s="64"/>
      <c r="B80" s="81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80"/>
      <c r="O80" s="81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80"/>
      <c r="AB80" s="81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80"/>
      <c r="AO80" s="81" t="n">
        <v>0</v>
      </c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80"/>
    </row>
    <row r="81" customFormat="false" ht="16.5" hidden="false" customHeight="false" outlineLevel="0" collapsed="false">
      <c r="A81" s="54" t="s">
        <v>261</v>
      </c>
      <c r="B81" s="77" t="n">
        <v>2650232.6</v>
      </c>
      <c r="C81" s="77" t="n">
        <v>483613.01</v>
      </c>
      <c r="D81" s="77" t="n">
        <v>601513.35</v>
      </c>
      <c r="E81" s="77" t="n">
        <v>-203308.51</v>
      </c>
      <c r="F81" s="77" t="n">
        <v>1345820.8</v>
      </c>
      <c r="G81" s="77" t="n">
        <v>1138327.43</v>
      </c>
      <c r="H81" s="77" t="n">
        <v>324579.89</v>
      </c>
      <c r="I81" s="77" t="n">
        <v>-346069.94</v>
      </c>
      <c r="J81" s="77" t="n">
        <v>-499640.16</v>
      </c>
      <c r="K81" s="77" t="n">
        <v>2415822.84</v>
      </c>
      <c r="L81" s="77" t="n">
        <v>3230319.97</v>
      </c>
      <c r="M81" s="77" t="n">
        <v>2229751.38</v>
      </c>
      <c r="O81" s="77" t="n">
        <v>2650232.6</v>
      </c>
      <c r="P81" s="77" t="n">
        <v>3133845.61</v>
      </c>
      <c r="Q81" s="77" t="n">
        <v>3735358.96</v>
      </c>
      <c r="R81" s="77" t="n">
        <v>3532050.45</v>
      </c>
      <c r="S81" s="77" t="n">
        <v>4877871.25</v>
      </c>
      <c r="T81" s="77" t="n">
        <v>6016198.68</v>
      </c>
      <c r="U81" s="77" t="n">
        <v>6340778.57</v>
      </c>
      <c r="V81" s="77" t="n">
        <v>5994708.63</v>
      </c>
      <c r="W81" s="77" t="n">
        <v>5495068.47</v>
      </c>
      <c r="X81" s="77" t="n">
        <v>7910891.31</v>
      </c>
      <c r="Y81" s="77" t="n">
        <v>11141211.28</v>
      </c>
      <c r="Z81" s="77" t="n">
        <v>13370962.66</v>
      </c>
      <c r="AB81" s="77" t="n">
        <v>695875.321269341</v>
      </c>
      <c r="AC81" s="77" t="n">
        <v>124208.464102564</v>
      </c>
      <c r="AD81" s="77" t="n">
        <v>158192.48031496</v>
      </c>
      <c r="AE81" s="77" t="n">
        <v>-54039.7085561497</v>
      </c>
      <c r="AF81" s="77" t="n">
        <v>354558.105263158</v>
      </c>
      <c r="AG81" s="77" t="n">
        <v>295292.080310881</v>
      </c>
      <c r="AH81" s="77" t="n">
        <v>83610.2282051282</v>
      </c>
      <c r="AI81" s="77" t="n">
        <v>-88125.3043478261</v>
      </c>
      <c r="AJ81" s="77" t="n">
        <v>-127401.57544757</v>
      </c>
      <c r="AK81" s="77" t="n">
        <v>615094.870229008</v>
      </c>
      <c r="AL81" s="77" t="n">
        <v>807954.9925</v>
      </c>
      <c r="AM81" s="77" t="n">
        <v>534017.498733465</v>
      </c>
      <c r="AO81" s="77" t="n">
        <v>695875.321269341</v>
      </c>
      <c r="AP81" s="77" t="n">
        <v>820083.785371906</v>
      </c>
      <c r="AQ81" s="77" t="n">
        <v>978276.265686866</v>
      </c>
      <c r="AR81" s="77" t="n">
        <v>924236.557130716</v>
      </c>
      <c r="AS81" s="77" t="n">
        <v>1278794.66239387</v>
      </c>
      <c r="AT81" s="77" t="n">
        <v>1574086.74270476</v>
      </c>
      <c r="AU81" s="77" t="n">
        <v>1657696.97090988</v>
      </c>
      <c r="AV81" s="77" t="n">
        <v>1569571.66656206</v>
      </c>
      <c r="AW81" s="77" t="n">
        <v>1442170.09111449</v>
      </c>
      <c r="AX81" s="77" t="n">
        <v>2057264.96134349</v>
      </c>
      <c r="AY81" s="77" t="n">
        <v>2865219.95384349</v>
      </c>
      <c r="AZ81" s="77" t="n">
        <v>3399237.45257696</v>
      </c>
    </row>
    <row r="82" customFormat="false" ht="15" hidden="false" customHeight="false" outlineLevel="0" collapsed="false">
      <c r="A82" s="64"/>
      <c r="B82" s="84" t="n">
        <v>11675.0334801762</v>
      </c>
      <c r="C82" s="84" t="n">
        <v>4741.30401960784</v>
      </c>
      <c r="D82" s="84" t="n">
        <v>4010.089</v>
      </c>
      <c r="E82" s="84" t="n">
        <v>-1473.25007246377</v>
      </c>
      <c r="F82" s="84" t="n">
        <v>4966.12841328413</v>
      </c>
      <c r="G82" s="84" t="n">
        <v>4200.47022140221</v>
      </c>
      <c r="H82" s="84" t="n">
        <v>1754.48589189189</v>
      </c>
      <c r="I82" s="84" t="n">
        <v>-2883.91616666667</v>
      </c>
      <c r="J82" s="84" t="n">
        <v>-11896.1942857143</v>
      </c>
      <c r="K82" s="84" t="n">
        <v>8079.67505016723</v>
      </c>
      <c r="L82" s="84" t="n">
        <v>7443.13357142857</v>
      </c>
      <c r="M82" s="84"/>
      <c r="O82" s="61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3"/>
      <c r="AB82" s="61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3"/>
      <c r="AO82" s="61" t="n">
        <v>0</v>
      </c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3"/>
    </row>
    <row r="83" customFormat="false" ht="15" hidden="false" customHeight="false" outlineLevel="0" collapsed="false">
      <c r="A83" s="64" t="s">
        <v>262</v>
      </c>
      <c r="B83" s="61" t="n">
        <v>716175.371338493</v>
      </c>
      <c r="C83" s="62" t="n">
        <v>-49187</v>
      </c>
      <c r="D83" s="62" t="n">
        <v>439422.998598811</v>
      </c>
      <c r="E83" s="62" t="n">
        <v>5293.95472897054</v>
      </c>
      <c r="F83" s="62" t="n">
        <v>169137.379426408</v>
      </c>
      <c r="G83" s="62" t="n">
        <v>296540.444329918</v>
      </c>
      <c r="H83" s="62" t="n">
        <v>95678.2563297837</v>
      </c>
      <c r="I83" s="62" t="n">
        <v>-71717.6716703509</v>
      </c>
      <c r="J83" s="62" t="n">
        <v>-111111.744670487</v>
      </c>
      <c r="K83" s="62" t="n">
        <v>628686.592129379</v>
      </c>
      <c r="L83" s="62" t="n">
        <v>856918.046429243</v>
      </c>
      <c r="M83" s="63" t="n">
        <v>666060.458137963</v>
      </c>
      <c r="O83" s="61" t="n">
        <v>716175.371338493</v>
      </c>
      <c r="P83" s="62" t="n">
        <v>666988.371338493</v>
      </c>
      <c r="Q83" s="62" t="n">
        <v>1106411.3699373</v>
      </c>
      <c r="R83" s="62" t="n">
        <v>1111705.32466627</v>
      </c>
      <c r="S83" s="62" t="n">
        <v>1280842.70409268</v>
      </c>
      <c r="T83" s="62" t="n">
        <v>1577383.1484226</v>
      </c>
      <c r="U83" s="62" t="n">
        <v>1673061.40475238</v>
      </c>
      <c r="V83" s="62" t="n">
        <v>1601343.73308203</v>
      </c>
      <c r="W83" s="62" t="n">
        <v>1490231.98841155</v>
      </c>
      <c r="X83" s="62" t="n">
        <v>2118918.58054093</v>
      </c>
      <c r="Y83" s="62" t="n">
        <v>2975836.62697017</v>
      </c>
      <c r="Z83" s="63" t="n">
        <v>3641897.08510813</v>
      </c>
      <c r="AB83" s="61" t="n">
        <v>187824.644987803</v>
      </c>
      <c r="AC83" s="62" t="n">
        <v>-12612.0512820513</v>
      </c>
      <c r="AD83" s="62" t="n">
        <v>115334.120367142</v>
      </c>
      <c r="AE83" s="62" t="n">
        <v>1415.49591683704</v>
      </c>
      <c r="AF83" s="62" t="n">
        <v>44509.8366911599</v>
      </c>
      <c r="AG83" s="62" t="n">
        <v>76823.949308269</v>
      </c>
      <c r="AH83" s="62" t="n">
        <v>24532.8862384061</v>
      </c>
      <c r="AI83" s="62" t="n">
        <v>-18342.1155167138</v>
      </c>
      <c r="AJ83" s="62" t="n">
        <v>-28417.326002682</v>
      </c>
      <c r="AK83" s="62" t="n">
        <v>159971.143035465</v>
      </c>
      <c r="AL83" s="62" t="n">
        <v>214229.511607311</v>
      </c>
      <c r="AM83" s="63" t="n">
        <v>159344.607210039</v>
      </c>
      <c r="AO83" s="61" t="n">
        <v>187824.644987803</v>
      </c>
      <c r="AP83" s="62" t="n">
        <v>175212.593705752</v>
      </c>
      <c r="AQ83" s="62" t="n">
        <v>290546.714072894</v>
      </c>
      <c r="AR83" s="62" t="n">
        <v>291962.209989731</v>
      </c>
      <c r="AS83" s="62" t="n">
        <v>336472.046680891</v>
      </c>
      <c r="AT83" s="62" t="n">
        <v>413295.99598916</v>
      </c>
      <c r="AU83" s="62" t="n">
        <v>437828.882227566</v>
      </c>
      <c r="AV83" s="62" t="n">
        <v>419486.766710852</v>
      </c>
      <c r="AW83" s="62" t="n">
        <v>391069.44070817</v>
      </c>
      <c r="AX83" s="62" t="n">
        <v>551040.583743635</v>
      </c>
      <c r="AY83" s="62" t="n">
        <v>765270.095350946</v>
      </c>
      <c r="AZ83" s="63" t="n">
        <v>924614.702560985</v>
      </c>
    </row>
    <row r="84" customFormat="false" ht="15" hidden="false" customHeight="false" outlineLevel="0" collapsed="false">
      <c r="A84" s="64" t="s">
        <v>263</v>
      </c>
      <c r="B84" s="61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3"/>
      <c r="O84" s="61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3"/>
      <c r="AB84" s="61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3"/>
      <c r="AO84" s="61" t="n">
        <v>0</v>
      </c>
      <c r="AP84" s="62" t="n">
        <v>0</v>
      </c>
      <c r="AQ84" s="62" t="n">
        <v>0</v>
      </c>
      <c r="AR84" s="62" t="n">
        <v>0</v>
      </c>
      <c r="AS84" s="62" t="n">
        <v>0</v>
      </c>
      <c r="AT84" s="62" t="n">
        <v>0</v>
      </c>
      <c r="AU84" s="62" t="n">
        <v>0</v>
      </c>
      <c r="AV84" s="62" t="n">
        <v>0</v>
      </c>
      <c r="AW84" s="62" t="n">
        <v>0</v>
      </c>
      <c r="AX84" s="62" t="n">
        <v>0</v>
      </c>
      <c r="AY84" s="62" t="n">
        <v>0</v>
      </c>
      <c r="AZ84" s="63" t="n">
        <v>0</v>
      </c>
    </row>
    <row r="85" customFormat="false" ht="15" hidden="false" customHeight="false" outlineLevel="0" collapsed="false">
      <c r="A85" s="64"/>
      <c r="B85" s="61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3"/>
      <c r="O85" s="61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3"/>
      <c r="AB85" s="61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3"/>
      <c r="AO85" s="61" t="n">
        <v>0</v>
      </c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3"/>
    </row>
    <row r="86" customFormat="false" ht="16.5" hidden="false" customHeight="false" outlineLevel="0" collapsed="false">
      <c r="A86" s="54" t="s">
        <v>264</v>
      </c>
      <c r="B86" s="77" t="n">
        <v>1934057.22866151</v>
      </c>
      <c r="C86" s="77" t="n">
        <v>310105.421369841</v>
      </c>
      <c r="D86" s="77" t="n">
        <v>162090.791401189</v>
      </c>
      <c r="E86" s="77" t="n">
        <v>-208602.46472897</v>
      </c>
      <c r="F86" s="77" t="n">
        <v>1176683.42057359</v>
      </c>
      <c r="G86" s="77" t="n">
        <v>841786.985670081</v>
      </c>
      <c r="H86" s="77" t="n">
        <v>228901.633670216</v>
      </c>
      <c r="I86" s="77" t="n">
        <v>-274352.268329649</v>
      </c>
      <c r="J86" s="77" t="n">
        <v>-390357.165329513</v>
      </c>
      <c r="K86" s="77" t="n">
        <v>1787136.24787062</v>
      </c>
      <c r="L86" s="77" t="n">
        <v>2373401.92357076</v>
      </c>
      <c r="M86" s="77" t="n">
        <v>1563690.92186204</v>
      </c>
      <c r="O86" s="77" t="n">
        <v>1934057.22866151</v>
      </c>
      <c r="P86" s="77" t="n">
        <v>2244162.65003135</v>
      </c>
      <c r="Q86" s="77" t="n">
        <v>2406253.44143254</v>
      </c>
      <c r="R86" s="77" t="n">
        <v>2197650.97670357</v>
      </c>
      <c r="S86" s="77" t="n">
        <v>3374334.39727716</v>
      </c>
      <c r="T86" s="77" t="n">
        <v>4216121.38294724</v>
      </c>
      <c r="U86" s="77" t="n">
        <v>4445023.01661746</v>
      </c>
      <c r="V86" s="77" t="n">
        <v>4170670.74828781</v>
      </c>
      <c r="W86" s="77" t="n">
        <v>3780313.58295829</v>
      </c>
      <c r="X86" s="77" t="n">
        <v>5567449.83082892</v>
      </c>
      <c r="Y86" s="77" t="n">
        <v>7940851.75439967</v>
      </c>
      <c r="Z86" s="77" t="n">
        <v>9504542.67626171</v>
      </c>
      <c r="AB86" s="77" t="n">
        <v>508050.676281539</v>
      </c>
      <c r="AC86" s="77" t="n">
        <v>136820.515384615</v>
      </c>
      <c r="AD86" s="77" t="n">
        <v>42858.3599478185</v>
      </c>
      <c r="AE86" s="77" t="n">
        <v>-55455.2044729868</v>
      </c>
      <c r="AF86" s="77" t="n">
        <v>310048.268571998</v>
      </c>
      <c r="AG86" s="77" t="n">
        <v>218468.131002612</v>
      </c>
      <c r="AH86" s="77" t="n">
        <v>59077.3419667222</v>
      </c>
      <c r="AI86" s="77" t="n">
        <v>-69783.1888311123</v>
      </c>
      <c r="AJ86" s="77" t="n">
        <v>-98984.2494448883</v>
      </c>
      <c r="AK86" s="77" t="n">
        <v>455123.727193543</v>
      </c>
      <c r="AL86" s="77" t="n">
        <v>593725.480892689</v>
      </c>
      <c r="AM86" s="77" t="n">
        <v>374672.891523426</v>
      </c>
      <c r="AO86" s="77" t="n">
        <v>508050.676281539</v>
      </c>
      <c r="AP86" s="77" t="n">
        <v>644871.191666154</v>
      </c>
      <c r="AQ86" s="77" t="n">
        <v>687729.551613972</v>
      </c>
      <c r="AR86" s="77" t="n">
        <v>632274.347140986</v>
      </c>
      <c r="AS86" s="77" t="n">
        <v>942322.615712984</v>
      </c>
      <c r="AT86" s="77" t="n">
        <v>1160790.7467156</v>
      </c>
      <c r="AU86" s="77" t="n">
        <v>1219868.08868232</v>
      </c>
      <c r="AV86" s="77" t="n">
        <v>1150084.89985121</v>
      </c>
      <c r="AW86" s="77" t="n">
        <v>1051100.65040632</v>
      </c>
      <c r="AX86" s="77" t="n">
        <v>1506224.37759986</v>
      </c>
      <c r="AY86" s="77" t="n">
        <v>2099949.85849255</v>
      </c>
      <c r="AZ86" s="77" t="n">
        <v>2474622.75001597</v>
      </c>
    </row>
    <row r="87" customFormat="false" ht="16.5" hidden="false" customHeight="false" outlineLevel="0" collapsed="false">
      <c r="A87" s="85"/>
      <c r="B87" s="86" t="n">
        <v>0.299116579702797</v>
      </c>
      <c r="C87" s="87" t="n">
        <v>0.182887361483951</v>
      </c>
      <c r="D87" s="87" t="n">
        <v>0.144402484830609</v>
      </c>
      <c r="E87" s="87" t="n">
        <v>-0.330170745528717</v>
      </c>
      <c r="F87" s="87" t="n">
        <v>0.420449037170678</v>
      </c>
      <c r="G87" s="87" t="n">
        <v>0.352597057660689</v>
      </c>
      <c r="H87" s="87" t="n">
        <v>0.172195925902219</v>
      </c>
      <c r="I87" s="87" t="n">
        <v>-0.557186044922551</v>
      </c>
      <c r="J87" s="87" t="n">
        <v>-1.26889489208403</v>
      </c>
      <c r="K87" s="87" t="n">
        <v>0.307866749420399</v>
      </c>
      <c r="L87" s="87" t="n">
        <v>0.30440455300637</v>
      </c>
      <c r="M87" s="88" t="n">
        <v>0.224999092863204</v>
      </c>
      <c r="O87" s="86" t="n">
        <v>0.283503792894227</v>
      </c>
      <c r="P87" s="86" t="n">
        <v>0.274969164734982</v>
      </c>
      <c r="Q87" s="86" t="n">
        <v>0.259182844072711</v>
      </c>
      <c r="R87" s="86" t="n">
        <v>0.221631200016339</v>
      </c>
      <c r="S87" s="86" t="n">
        <v>0.265393939347241</v>
      </c>
      <c r="T87" s="86" t="n">
        <v>0.279179550901411</v>
      </c>
      <c r="U87" s="86" t="n">
        <v>0.270524378491106</v>
      </c>
      <c r="V87" s="86" t="n">
        <v>0.246442192471801</v>
      </c>
      <c r="W87" s="86" t="n">
        <v>0.219388209339563</v>
      </c>
      <c r="X87" s="86" t="n">
        <v>0.241684086823501</v>
      </c>
      <c r="Y87" s="86" t="n">
        <v>0.257544504602294</v>
      </c>
      <c r="Z87" s="89" t="n">
        <v>0.251558087442526</v>
      </c>
      <c r="AB87" s="86" t="n">
        <v>0.299602204453889</v>
      </c>
      <c r="AC87" s="86" t="n">
        <v>0.314695233271405</v>
      </c>
      <c r="AD87" s="86" t="n">
        <v>0.145471141743232</v>
      </c>
      <c r="AE87" s="86" t="n">
        <v>-0.32827141564712</v>
      </c>
      <c r="AF87" s="86" t="n">
        <v>0.420985012731079</v>
      </c>
      <c r="AG87" s="86" t="n">
        <v>0.35322535863884</v>
      </c>
      <c r="AH87" s="86" t="n">
        <v>0.173324331517819</v>
      </c>
      <c r="AI87" s="86" t="n">
        <v>-0.554139672926167</v>
      </c>
      <c r="AJ87" s="86" t="n">
        <v>-1.2580744582681</v>
      </c>
      <c r="AK87" s="86" t="n">
        <v>0.308125151724465</v>
      </c>
      <c r="AL87" s="86" t="n">
        <v>0.304596937964423</v>
      </c>
      <c r="AM87" s="89" t="n">
        <v>0.225350437771669</v>
      </c>
      <c r="AO87" s="86" t="n">
        <v>0.299602204453889</v>
      </c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9"/>
    </row>
    <row r="88" customFormat="false" ht="15" hidden="false" customHeight="false" outlineLevel="0" collapsed="false">
      <c r="B88" s="90" t="n">
        <v>11675.0334801762</v>
      </c>
      <c r="C88" s="90" t="n">
        <v>4741.30401960784</v>
      </c>
      <c r="D88" s="90" t="n">
        <v>4010.089</v>
      </c>
      <c r="E88" s="90" t="n">
        <v>-1473.25007246377</v>
      </c>
      <c r="F88" s="90" t="n">
        <v>4966.12841328413</v>
      </c>
      <c r="G88" s="90" t="n">
        <v>4200.47022140221</v>
      </c>
      <c r="H88" s="90" t="n">
        <v>1754.48589189189</v>
      </c>
      <c r="I88" s="90" t="n">
        <v>-2883.91616666667</v>
      </c>
      <c r="J88" s="90" t="n">
        <v>-11896.1942857143</v>
      </c>
      <c r="K88" s="90" t="n">
        <v>8079.67505016723</v>
      </c>
      <c r="L88" s="90" t="n">
        <v>7443.13357142857</v>
      </c>
      <c r="M88" s="90" t="n">
        <v>3871.09614583333</v>
      </c>
      <c r="O88" s="90" t="n">
        <v>11675.0334801762</v>
      </c>
      <c r="P88" s="90" t="n">
        <v>9525.36659574468</v>
      </c>
      <c r="Q88" s="90" t="n">
        <v>7798.24417536535</v>
      </c>
      <c r="R88" s="90" t="n">
        <v>5724.55502431118</v>
      </c>
      <c r="S88" s="90" t="n">
        <v>5493.0982545045</v>
      </c>
      <c r="T88" s="90" t="n">
        <v>5190.85304572908</v>
      </c>
    </row>
    <row r="90" customFormat="false" ht="15" hidden="false" customHeight="false" outlineLevel="0" collapsed="false">
      <c r="A90" s="91" t="s">
        <v>265</v>
      </c>
      <c r="B90" s="92" t="n">
        <v>322909.75</v>
      </c>
      <c r="C90" s="92" t="n">
        <v>71369.2</v>
      </c>
      <c r="D90" s="92" t="n">
        <v>44280.8</v>
      </c>
      <c r="E90" s="92" t="n">
        <v>78519.8</v>
      </c>
      <c r="F90" s="92" t="n">
        <v>145362.768</v>
      </c>
      <c r="G90" s="92" t="n">
        <v>116763.072</v>
      </c>
      <c r="H90" s="92" t="n">
        <v>45841.9</v>
      </c>
      <c r="I90" s="92" t="n">
        <v>53521.136</v>
      </c>
      <c r="J90" s="92" t="n">
        <v>91747.78</v>
      </c>
      <c r="K90" s="92" t="n">
        <v>218687</v>
      </c>
      <c r="L90" s="92" t="n">
        <v>502176.9</v>
      </c>
      <c r="M90" s="92" t="n">
        <v>571480.32</v>
      </c>
      <c r="O90" s="92" t="n">
        <v>322909.75</v>
      </c>
      <c r="P90" s="92" t="n">
        <v>394278.95</v>
      </c>
      <c r="Q90" s="92" t="n">
        <v>438559.75</v>
      </c>
      <c r="R90" s="92" t="n">
        <v>517079.55</v>
      </c>
      <c r="S90" s="92" t="n">
        <v>662442.318</v>
      </c>
      <c r="T90" s="92" t="n">
        <v>779205.39</v>
      </c>
      <c r="U90" s="92" t="n">
        <v>825047.29</v>
      </c>
      <c r="V90" s="92" t="n">
        <v>878568.426</v>
      </c>
      <c r="W90" s="92" t="n">
        <v>970316.206</v>
      </c>
      <c r="X90" s="92" t="n">
        <v>1189003.206</v>
      </c>
      <c r="Y90" s="92" t="n">
        <v>1691180.106</v>
      </c>
      <c r="Z90" s="92" t="n">
        <v>2262660.426</v>
      </c>
      <c r="AB90" s="92" t="n">
        <v>322909.75</v>
      </c>
      <c r="AC90" s="92" t="n">
        <v>71369.2</v>
      </c>
      <c r="AD90" s="92" t="n">
        <v>44280.8</v>
      </c>
      <c r="AE90" s="92" t="n">
        <v>78519.8</v>
      </c>
      <c r="AF90" s="92" t="n">
        <v>145362.768</v>
      </c>
      <c r="AG90" s="92" t="n">
        <v>116763.072</v>
      </c>
      <c r="AH90" s="92" t="n">
        <v>45841.9</v>
      </c>
      <c r="AI90" s="92" t="n">
        <v>53521.136</v>
      </c>
      <c r="AJ90" s="92" t="n">
        <v>91747.78</v>
      </c>
      <c r="AK90" s="92" t="n">
        <v>218687</v>
      </c>
      <c r="AL90" s="92" t="n">
        <v>502176.9</v>
      </c>
      <c r="AM90" s="92" t="n">
        <v>571480.32</v>
      </c>
      <c r="AO90" s="92" t="n">
        <v>322909.75</v>
      </c>
      <c r="AP90" s="92" t="n">
        <v>394278.95</v>
      </c>
      <c r="AQ90" s="92" t="n">
        <v>438559.75</v>
      </c>
      <c r="AR90" s="92" t="n">
        <v>517079.55</v>
      </c>
      <c r="AS90" s="92" t="n">
        <v>662442.318</v>
      </c>
      <c r="AT90" s="92" t="n">
        <v>779205.39</v>
      </c>
      <c r="AU90" s="92" t="n">
        <v>825047.29</v>
      </c>
      <c r="AV90" s="92" t="n">
        <v>878568.426</v>
      </c>
      <c r="AW90" s="92" t="n">
        <v>970316.206</v>
      </c>
      <c r="AX90" s="92" t="n">
        <v>1189003.206</v>
      </c>
      <c r="AY90" s="92" t="n">
        <v>1691180.106</v>
      </c>
      <c r="AZ90" s="92" t="n">
        <v>2262660.426</v>
      </c>
    </row>
    <row r="91" customFormat="false" ht="15" hidden="false" customHeight="false" outlineLevel="0" collapsed="false">
      <c r="A91" s="91" t="s">
        <v>266</v>
      </c>
      <c r="B91" s="92" t="n">
        <v>163529.430555556</v>
      </c>
      <c r="C91" s="92" t="n">
        <v>69259.2</v>
      </c>
      <c r="D91" s="92" t="n">
        <v>43110.8</v>
      </c>
      <c r="E91" s="92" t="n">
        <v>75164.2</v>
      </c>
      <c r="F91" s="92" t="n">
        <v>127431.08</v>
      </c>
      <c r="G91" s="92" t="n">
        <v>110615.072</v>
      </c>
      <c r="H91" s="92" t="n">
        <v>43932.7</v>
      </c>
      <c r="I91" s="92" t="n">
        <v>51385.136</v>
      </c>
      <c r="J91" s="92" t="n">
        <v>83705.78</v>
      </c>
      <c r="K91" s="92" t="n">
        <v>92690.4</v>
      </c>
      <c r="L91" s="92" t="n">
        <v>215712</v>
      </c>
      <c r="M91" s="92" t="n">
        <v>240259</v>
      </c>
      <c r="O91" s="92" t="n">
        <v>163529.430555556</v>
      </c>
      <c r="P91" s="92" t="n">
        <v>232788.630555556</v>
      </c>
      <c r="Q91" s="92" t="n">
        <v>275899.430555556</v>
      </c>
      <c r="R91" s="92" t="n">
        <v>351063.630555556</v>
      </c>
      <c r="S91" s="92" t="n">
        <v>478494.710555556</v>
      </c>
      <c r="T91" s="92" t="n">
        <v>589109.782555556</v>
      </c>
      <c r="U91" s="92" t="n">
        <v>633042.482555556</v>
      </c>
      <c r="V91" s="92" t="n">
        <v>684427.618555556</v>
      </c>
      <c r="W91" s="92" t="n">
        <v>768133.398555556</v>
      </c>
      <c r="X91" s="92" t="n">
        <v>860823.798555556</v>
      </c>
      <c r="Y91" s="92" t="n">
        <v>1076535.79855556</v>
      </c>
      <c r="Z91" s="92" t="n">
        <v>1316794.79855556</v>
      </c>
      <c r="AB91" s="92" t="n">
        <v>163529.430555556</v>
      </c>
      <c r="AC91" s="92" t="n">
        <v>69259.2</v>
      </c>
      <c r="AD91" s="92" t="n">
        <v>43110.8</v>
      </c>
      <c r="AE91" s="92" t="n">
        <v>75164.2</v>
      </c>
      <c r="AF91" s="92" t="n">
        <v>127431.08</v>
      </c>
      <c r="AG91" s="92" t="n">
        <v>110615.072</v>
      </c>
      <c r="AH91" s="92" t="n">
        <v>43932.7</v>
      </c>
      <c r="AI91" s="92" t="n">
        <v>51385.136</v>
      </c>
      <c r="AJ91" s="92" t="n">
        <v>83705.78</v>
      </c>
      <c r="AK91" s="92" t="n">
        <v>92690.4</v>
      </c>
      <c r="AL91" s="92" t="n">
        <v>215712</v>
      </c>
      <c r="AM91" s="92" t="n">
        <v>240259</v>
      </c>
      <c r="AO91" s="92" t="n">
        <v>163529.430555556</v>
      </c>
      <c r="AP91" s="92" t="n">
        <v>232788.630555556</v>
      </c>
      <c r="AQ91" s="92" t="n">
        <v>275899.430555556</v>
      </c>
      <c r="AR91" s="92" t="n">
        <v>351063.630555556</v>
      </c>
      <c r="AS91" s="92" t="n">
        <v>478494.710555556</v>
      </c>
      <c r="AT91" s="92" t="n">
        <v>589109.782555556</v>
      </c>
      <c r="AU91" s="92" t="n">
        <v>633042.482555556</v>
      </c>
      <c r="AV91" s="92" t="n">
        <v>684427.618555556</v>
      </c>
      <c r="AW91" s="92" t="n">
        <v>768133.398555556</v>
      </c>
      <c r="AX91" s="92" t="n">
        <v>860823.798555556</v>
      </c>
      <c r="AY91" s="92" t="n">
        <v>1076535.79855556</v>
      </c>
      <c r="AZ91" s="92" t="n">
        <v>1316794.79855556</v>
      </c>
    </row>
    <row r="92" customFormat="false" ht="15" hidden="false" customHeight="false" outlineLevel="0" collapsed="false">
      <c r="A92" s="91" t="s">
        <v>267</v>
      </c>
      <c r="B92" s="93" t="n">
        <v>0.506424567717623</v>
      </c>
      <c r="C92" s="93" t="n">
        <v>0.97043542592603</v>
      </c>
      <c r="D92" s="93" t="n">
        <v>0.973577713139781</v>
      </c>
      <c r="E92" s="93" t="n">
        <v>0.957264282384825</v>
      </c>
      <c r="F92" s="93" t="n">
        <v>0.876641809682656</v>
      </c>
      <c r="G92" s="93" t="n">
        <v>0.947346366495051</v>
      </c>
      <c r="H92" s="93" t="n">
        <v>0.958352511566929</v>
      </c>
      <c r="I92" s="93" t="n">
        <v>0.960090533205424</v>
      </c>
      <c r="J92" s="93" t="n">
        <v>0.912346652965336</v>
      </c>
      <c r="K92" s="93" t="n">
        <v>0.423849611545268</v>
      </c>
      <c r="L92" s="93" t="n">
        <v>0.429553808627995</v>
      </c>
      <c r="M92" s="93" t="n">
        <v>0.420415177201553</v>
      </c>
      <c r="O92" s="93" t="n">
        <v>0.506424567717623</v>
      </c>
      <c r="P92" s="93" t="n">
        <v>0.590416076119599</v>
      </c>
      <c r="Q92" s="93" t="n">
        <v>0.629103401658624</v>
      </c>
      <c r="R92" s="93" t="n">
        <v>0.678935437604437</v>
      </c>
      <c r="S92" s="93" t="n">
        <v>0.722319057152317</v>
      </c>
      <c r="T92" s="93" t="n">
        <v>0.756039152341536</v>
      </c>
      <c r="U92" s="93" t="n">
        <v>0.767280239846077</v>
      </c>
      <c r="V92" s="93" t="n">
        <v>0.779025968041738</v>
      </c>
      <c r="W92" s="93" t="n">
        <v>0.791632040983922</v>
      </c>
      <c r="X92" s="93" t="n">
        <v>0.723987785913132</v>
      </c>
      <c r="Y92" s="93" t="n">
        <v>0.636558929907112</v>
      </c>
      <c r="Z92" s="93" t="n">
        <v>0.581967485454026</v>
      </c>
      <c r="AB92" s="93" t="n">
        <v>0.506424567717623</v>
      </c>
      <c r="AC92" s="93" t="n">
        <v>0.97043542592603</v>
      </c>
      <c r="AD92" s="93" t="n">
        <v>0.973577713139781</v>
      </c>
      <c r="AE92" s="93" t="n">
        <v>0.957264282384825</v>
      </c>
      <c r="AF92" s="93" t="n">
        <v>0.876641809682656</v>
      </c>
      <c r="AG92" s="93" t="n">
        <v>0.947346366495051</v>
      </c>
      <c r="AH92" s="93" t="n">
        <v>0.958352511566929</v>
      </c>
      <c r="AI92" s="93" t="n">
        <v>0.960090533205424</v>
      </c>
      <c r="AJ92" s="93" t="n">
        <v>0.912346652965336</v>
      </c>
      <c r="AK92" s="93" t="n">
        <v>0.423849611545268</v>
      </c>
      <c r="AL92" s="93" t="n">
        <v>0.429553808627995</v>
      </c>
      <c r="AM92" s="93" t="n">
        <v>0.420415177201553</v>
      </c>
      <c r="AO92" s="93" t="n">
        <v>0.506424567717623</v>
      </c>
      <c r="AP92" s="93" t="n">
        <v>0.590416076119599</v>
      </c>
      <c r="AQ92" s="93" t="n">
        <v>0.629103401658624</v>
      </c>
      <c r="AR92" s="93" t="n">
        <v>0.678935437604437</v>
      </c>
      <c r="AS92" s="93" t="n">
        <v>0.722319057152317</v>
      </c>
      <c r="AT92" s="93" t="n">
        <v>0.756039152341536</v>
      </c>
      <c r="AU92" s="93" t="n">
        <v>0.767280239846077</v>
      </c>
      <c r="AV92" s="93" t="n">
        <v>0.779025968041738</v>
      </c>
      <c r="AW92" s="93" t="n">
        <v>0.791632040983922</v>
      </c>
      <c r="AX92" s="93" t="n">
        <v>0.723987785913132</v>
      </c>
      <c r="AY92" s="93" t="n">
        <v>0.636558929907112</v>
      </c>
      <c r="AZ92" s="93" t="n">
        <v>0.581967485454026</v>
      </c>
    </row>
    <row r="94" customFormat="false" ht="15" hidden="false" customHeight="false" outlineLevel="0" collapsed="false">
      <c r="A94" s="94" t="s">
        <v>268</v>
      </c>
      <c r="B94" s="90" t="n">
        <v>28484.1311894273</v>
      </c>
      <c r="C94" s="90" t="n">
        <v>16623.6157843137</v>
      </c>
      <c r="D94" s="90" t="n">
        <v>7483.28726666667</v>
      </c>
      <c r="E94" s="90" t="n">
        <v>4578.27376811594</v>
      </c>
      <c r="F94" s="90" t="n">
        <v>10327.0666789668</v>
      </c>
      <c r="G94" s="90" t="n">
        <v>8809.56029520295</v>
      </c>
      <c r="H94" s="90" t="n">
        <v>7185.4552972973</v>
      </c>
      <c r="I94" s="90" t="n">
        <v>4103.2415</v>
      </c>
      <c r="J94" s="90" t="n">
        <v>7324.65571428572</v>
      </c>
      <c r="K94" s="90" t="n">
        <v>19414.3872909699</v>
      </c>
      <c r="L94" s="90" t="n">
        <v>17965.1321658986</v>
      </c>
      <c r="M94" s="90" t="n">
        <v>12065.5650173611</v>
      </c>
    </row>
    <row r="95" customFormat="false" ht="15" hidden="false" customHeight="false" outlineLevel="0" collapsed="false">
      <c r="A95" s="94" t="s">
        <v>269</v>
      </c>
      <c r="B95" s="90" t="n">
        <v>10711.9326872247</v>
      </c>
      <c r="C95" s="90" t="n">
        <v>8557.87480392157</v>
      </c>
      <c r="D95" s="90" t="n">
        <v>5783.18593333333</v>
      </c>
      <c r="E95" s="90" t="n">
        <v>2318.43884057971</v>
      </c>
      <c r="F95" s="90" t="n">
        <v>7452.32542435425</v>
      </c>
      <c r="G95" s="90" t="n">
        <v>6355.67332103321</v>
      </c>
      <c r="H95" s="90" t="n">
        <v>4657.89194594595</v>
      </c>
      <c r="I95" s="90" t="n">
        <v>1539.12533333333</v>
      </c>
      <c r="J95" s="90" t="n">
        <v>1339.9080952381</v>
      </c>
      <c r="K95" s="90" t="n">
        <v>9219.25454849499</v>
      </c>
      <c r="L95" s="90" t="n">
        <v>7430.45156682028</v>
      </c>
      <c r="M95" s="90" t="n">
        <v>6830.56951388889</v>
      </c>
    </row>
    <row r="96" customFormat="false" ht="15" hidden="false" customHeight="false" outlineLevel="0" collapsed="false">
      <c r="A96" s="94" t="s">
        <v>270</v>
      </c>
      <c r="B96" s="90" t="n">
        <v>2379.39061674009</v>
      </c>
      <c r="C96" s="90" t="n">
        <v>2747.78205882353</v>
      </c>
      <c r="D96" s="90" t="n">
        <v>915.842066666667</v>
      </c>
      <c r="E96" s="90" t="n">
        <v>1819.13913043478</v>
      </c>
      <c r="F96" s="90" t="n">
        <v>1910.90900369004</v>
      </c>
      <c r="G96" s="90" t="n">
        <v>1630.28354243542</v>
      </c>
      <c r="H96" s="90" t="n">
        <v>1576.53027027027</v>
      </c>
      <c r="I96" s="90" t="n">
        <v>1971.94533333333</v>
      </c>
      <c r="J96" s="90" t="n">
        <v>2927.75166666667</v>
      </c>
      <c r="K96" s="90" t="n">
        <v>2583.93147157191</v>
      </c>
      <c r="L96" s="90" t="n">
        <v>1916.88986175115</v>
      </c>
      <c r="M96" s="90" t="n">
        <v>1624.75133680556</v>
      </c>
    </row>
    <row r="97" customFormat="false" ht="15" hidden="false" customHeight="false" outlineLevel="0" collapsed="false">
      <c r="A97" s="94" t="s">
        <v>271</v>
      </c>
      <c r="B97" s="90" t="n">
        <v>233.590308370044</v>
      </c>
      <c r="C97" s="90" t="n">
        <v>413.725490196079</v>
      </c>
      <c r="D97" s="90" t="n">
        <v>127</v>
      </c>
      <c r="E97" s="90" t="n">
        <v>218.311594202899</v>
      </c>
      <c r="F97" s="90" t="n">
        <v>473.929889298893</v>
      </c>
      <c r="G97" s="90" t="n">
        <v>307.376383763838</v>
      </c>
      <c r="H97" s="90" t="n">
        <v>128.340540540541</v>
      </c>
      <c r="I97" s="90" t="n">
        <v>129.970666666667</v>
      </c>
      <c r="J97" s="90" t="n">
        <v>67.7619047619048</v>
      </c>
      <c r="K97" s="90" t="n">
        <v>504.142341137124</v>
      </c>
      <c r="L97" s="90" t="n">
        <v>341.340184331797</v>
      </c>
      <c r="M97" s="90" t="n">
        <v>195.423611111111</v>
      </c>
    </row>
    <row r="98" customFormat="false" ht="15" hidden="false" customHeight="false" outlineLevel="0" collapsed="false">
      <c r="A98" s="94" t="s">
        <v>272</v>
      </c>
      <c r="B98" s="90" t="n">
        <v>10185.8756828194</v>
      </c>
      <c r="C98" s="90" t="n">
        <v>7499.60029411765</v>
      </c>
      <c r="D98" s="90" t="n">
        <v>5247.18473333333</v>
      </c>
      <c r="E98" s="90" t="n">
        <v>1649.61362318841</v>
      </c>
      <c r="F98" s="90" t="n">
        <v>6731.91468634687</v>
      </c>
      <c r="G98" s="90" t="n">
        <v>5802.29269372694</v>
      </c>
      <c r="H98" s="90" t="n">
        <v>4134.99221621622</v>
      </c>
      <c r="I98" s="90" t="n">
        <v>878.902416666667</v>
      </c>
      <c r="J98" s="90" t="n">
        <v>-211.275952380951</v>
      </c>
      <c r="K98" s="90" t="n">
        <v>8360.47909698997</v>
      </c>
      <c r="L98" s="90" t="n">
        <v>6839.7447235023</v>
      </c>
      <c r="M98" s="90" t="n">
        <v>6435.97255208333</v>
      </c>
    </row>
    <row r="99" customFormat="false" ht="15" hidden="false" customHeight="false" outlineLevel="0" collapsed="false">
      <c r="A99" s="94" t="s">
        <v>273</v>
      </c>
      <c r="B99" s="90" t="n">
        <v>232304</v>
      </c>
      <c r="C99" s="90" t="n">
        <v>120688</v>
      </c>
      <c r="D99" s="90" t="n">
        <v>56681</v>
      </c>
      <c r="E99" s="90" t="n">
        <v>90025</v>
      </c>
      <c r="F99" s="90" t="n">
        <v>195114</v>
      </c>
      <c r="G99" s="90" t="n">
        <v>160904</v>
      </c>
      <c r="H99" s="90" t="n">
        <v>109367</v>
      </c>
      <c r="I99" s="90" t="n">
        <v>85702</v>
      </c>
      <c r="J99" s="90" t="n">
        <v>32107</v>
      </c>
      <c r="K99" s="95" t="n">
        <v>249084</v>
      </c>
      <c r="L99" s="95" t="n">
        <v>278123.42</v>
      </c>
      <c r="M99" s="0" t="n">
        <v>321276.749</v>
      </c>
    </row>
    <row r="100" customFormat="false" ht="15" hidden="false" customHeight="false" outlineLevel="0" collapsed="false">
      <c r="A100" s="94" t="s">
        <v>274</v>
      </c>
      <c r="B100" s="90" t="n">
        <v>1023.36563876652</v>
      </c>
      <c r="C100" s="90" t="n">
        <v>1183.21568627451</v>
      </c>
      <c r="D100" s="90" t="n">
        <v>377.873333333333</v>
      </c>
      <c r="E100" s="90" t="n">
        <v>652.355072463768</v>
      </c>
      <c r="F100" s="90" t="n">
        <v>719.977859778598</v>
      </c>
      <c r="G100" s="90" t="n">
        <v>593.741697416974</v>
      </c>
      <c r="H100" s="90" t="n">
        <v>591.172972972973</v>
      </c>
      <c r="I100" s="90" t="n">
        <v>714.183333333333</v>
      </c>
      <c r="J100" s="90" t="n">
        <v>764.452380952381</v>
      </c>
      <c r="K100" s="90" t="n">
        <v>833.056856187291</v>
      </c>
      <c r="L100" s="90" t="n">
        <v>640.837373271889</v>
      </c>
      <c r="M100" s="90" t="n">
        <v>557.772133680556</v>
      </c>
    </row>
    <row r="101" customFormat="false" ht="15" hidden="false" customHeight="false" outlineLevel="0" collapsed="false">
      <c r="A101" s="94" t="s">
        <v>275</v>
      </c>
      <c r="B101" s="0" t="n">
        <v>3.27</v>
      </c>
      <c r="C101" s="0" t="n">
        <v>3.27</v>
      </c>
      <c r="D101" s="0" t="n">
        <v>3.27</v>
      </c>
      <c r="E101" s="0" t="n">
        <v>3.32</v>
      </c>
      <c r="F101" s="0" t="n">
        <v>3.32</v>
      </c>
      <c r="G101" s="0" t="n">
        <v>3.33</v>
      </c>
      <c r="H101" s="0" t="n">
        <v>3.33</v>
      </c>
      <c r="I101" s="0" t="n">
        <v>3.6</v>
      </c>
      <c r="J101" s="0" t="n">
        <v>3.62</v>
      </c>
      <c r="K101" s="0" t="n">
        <v>3.62</v>
      </c>
      <c r="L101" s="0" t="n">
        <v>3.62</v>
      </c>
      <c r="M101" s="0" t="n">
        <v>3.62</v>
      </c>
    </row>
    <row r="102" customFormat="false" ht="15" hidden="false" customHeight="false" outlineLevel="0" collapsed="false">
      <c r="A102" s="94" t="s">
        <v>276</v>
      </c>
      <c r="B102" s="96" t="n">
        <v>0.711028749526351</v>
      </c>
      <c r="C102" s="96" t="n">
        <v>0.71018355617396</v>
      </c>
      <c r="D102" s="96" t="n">
        <v>0.741184946905227</v>
      </c>
      <c r="E102" s="96" t="n">
        <v>0.839931344372213</v>
      </c>
      <c r="F102" s="96" t="n">
        <v>0.799434306616669</v>
      </c>
      <c r="G102" s="96" t="n">
        <v>0.824558287716444</v>
      </c>
      <c r="H102" s="96" t="n">
        <v>0.800835855559858</v>
      </c>
      <c r="I102" s="96" t="n">
        <v>0.766977563080338</v>
      </c>
      <c r="J102" s="96" t="n">
        <v>1.05797456949458</v>
      </c>
      <c r="K102" s="96" t="n">
        <v>0.856836143763345</v>
      </c>
      <c r="L102" s="96" t="n">
        <v>0.826305718431373</v>
      </c>
      <c r="M102" s="96" t="n">
        <v>0.804676872565278</v>
      </c>
    </row>
    <row r="103" customFormat="false" ht="15" hidden="false" customHeight="false" outlineLevel="0" collapsed="false">
      <c r="A103" s="9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AJ81" activePane="bottomRight" state="frozen"/>
      <selection pane="topLeft" activeCell="A1" activeCellId="0" sqref="A1"/>
      <selection pane="topRight" activeCell="AJ1" activeCellId="0" sqref="AJ1"/>
      <selection pane="bottomLeft" activeCell="A81" activeCellId="0" sqref="A81"/>
      <selection pane="bottomRight" activeCell="AO84" activeCellId="0" sqref="AO84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31"/>
    <col collapsed="false" customWidth="true" hidden="false" outlineLevel="0" max="2" min="2" style="0" width="10.85"/>
    <col collapsed="false" customWidth="true" hidden="false" outlineLevel="0" max="3" min="3" style="0" width="10.57"/>
    <col collapsed="false" customWidth="true" hidden="false" outlineLevel="0" max="4" min="4" style="0" width="9.7"/>
    <col collapsed="false" customWidth="true" hidden="false" outlineLevel="0" max="5" min="5" style="0" width="9.57"/>
    <col collapsed="false" customWidth="true" hidden="false" outlineLevel="0" max="6" min="6" style="0" width="10.57"/>
    <col collapsed="false" customWidth="true" hidden="false" outlineLevel="0" max="13" min="7" style="0" width="9.7"/>
    <col collapsed="false" customWidth="true" hidden="false" outlineLevel="0" max="14" min="14" style="0" width="3.7"/>
    <col collapsed="false" customWidth="true" hidden="false" outlineLevel="0" max="17" min="15" style="0" width="9"/>
    <col collapsed="false" customWidth="true" hidden="false" outlineLevel="0" max="26" min="18" style="0" width="9.85"/>
    <col collapsed="false" customWidth="true" hidden="false" outlineLevel="0" max="28" min="28" style="0" width="10.14"/>
    <col collapsed="false" customWidth="true" hidden="false" outlineLevel="0" max="39" min="29" style="0" width="9"/>
    <col collapsed="false" customWidth="true" hidden="false" outlineLevel="0" max="40" min="40" style="0" width="3.7"/>
    <col collapsed="false" customWidth="true" hidden="false" outlineLevel="0" max="52" min="41" style="0" width="9"/>
  </cols>
  <sheetData>
    <row r="1" customFormat="false" ht="15" hidden="false" customHeight="false" outlineLevel="0" collapsed="false">
      <c r="A1" s="17" t="s">
        <v>180</v>
      </c>
      <c r="B1" s="18" t="s">
        <v>181</v>
      </c>
      <c r="C1" s="19" t="s">
        <v>182</v>
      </c>
      <c r="D1" s="19" t="s">
        <v>183</v>
      </c>
      <c r="E1" s="19" t="s">
        <v>184</v>
      </c>
      <c r="F1" s="19" t="s">
        <v>185</v>
      </c>
      <c r="G1" s="19" t="s">
        <v>186</v>
      </c>
      <c r="H1" s="19" t="s">
        <v>187</v>
      </c>
      <c r="I1" s="19" t="s">
        <v>188</v>
      </c>
      <c r="J1" s="19" t="s">
        <v>189</v>
      </c>
      <c r="K1" s="19" t="s">
        <v>190</v>
      </c>
      <c r="L1" s="19" t="s">
        <v>191</v>
      </c>
      <c r="M1" s="19" t="s">
        <v>192</v>
      </c>
      <c r="O1" s="18" t="s">
        <v>181</v>
      </c>
      <c r="P1" s="19" t="s">
        <v>182</v>
      </c>
      <c r="Q1" s="19" t="s">
        <v>183</v>
      </c>
      <c r="R1" s="19" t="s">
        <v>184</v>
      </c>
      <c r="S1" s="19" t="s">
        <v>185</v>
      </c>
      <c r="T1" s="19" t="s">
        <v>186</v>
      </c>
      <c r="U1" s="19" t="s">
        <v>187</v>
      </c>
      <c r="V1" s="19" t="s">
        <v>188</v>
      </c>
      <c r="W1" s="19" t="s">
        <v>189</v>
      </c>
      <c r="X1" s="19" t="s">
        <v>190</v>
      </c>
      <c r="Y1" s="19" t="s">
        <v>191</v>
      </c>
      <c r="Z1" s="19" t="s">
        <v>192</v>
      </c>
      <c r="AB1" s="18" t="s">
        <v>181</v>
      </c>
      <c r="AC1" s="19" t="s">
        <v>182</v>
      </c>
      <c r="AD1" s="19" t="s">
        <v>183</v>
      </c>
      <c r="AE1" s="19" t="s">
        <v>184</v>
      </c>
      <c r="AF1" s="19" t="s">
        <v>185</v>
      </c>
      <c r="AG1" s="19" t="s">
        <v>186</v>
      </c>
      <c r="AH1" s="19" t="s">
        <v>187</v>
      </c>
      <c r="AI1" s="19" t="s">
        <v>188</v>
      </c>
      <c r="AJ1" s="19" t="s">
        <v>189</v>
      </c>
      <c r="AK1" s="19" t="s">
        <v>190</v>
      </c>
      <c r="AL1" s="19" t="s">
        <v>191</v>
      </c>
      <c r="AM1" s="19" t="s">
        <v>192</v>
      </c>
      <c r="AO1" s="18" t="s">
        <v>181</v>
      </c>
      <c r="AP1" s="19" t="s">
        <v>182</v>
      </c>
      <c r="AQ1" s="19" t="s">
        <v>183</v>
      </c>
      <c r="AR1" s="19" t="s">
        <v>184</v>
      </c>
      <c r="AS1" s="19" t="s">
        <v>185</v>
      </c>
      <c r="AT1" s="19" t="s">
        <v>186</v>
      </c>
      <c r="AU1" s="19" t="s">
        <v>187</v>
      </c>
      <c r="AV1" s="19" t="s">
        <v>188</v>
      </c>
      <c r="AW1" s="19" t="s">
        <v>189</v>
      </c>
      <c r="AX1" s="19" t="s">
        <v>190</v>
      </c>
      <c r="AY1" s="19" t="s">
        <v>191</v>
      </c>
      <c r="AZ1" s="19" t="s">
        <v>192</v>
      </c>
    </row>
    <row r="2" customFormat="false" ht="15" hidden="false" customHeight="false" outlineLevel="0" collapsed="false">
      <c r="A2" s="20"/>
      <c r="B2" s="21" t="s">
        <v>193</v>
      </c>
      <c r="C2" s="21" t="s">
        <v>193</v>
      </c>
      <c r="D2" s="21" t="s">
        <v>193</v>
      </c>
      <c r="E2" s="21" t="s">
        <v>193</v>
      </c>
      <c r="F2" s="21" t="s">
        <v>193</v>
      </c>
      <c r="G2" s="21" t="s">
        <v>193</v>
      </c>
      <c r="H2" s="21" t="s">
        <v>193</v>
      </c>
      <c r="I2" s="21" t="s">
        <v>193</v>
      </c>
      <c r="J2" s="21" t="s">
        <v>193</v>
      </c>
      <c r="K2" s="21" t="s">
        <v>193</v>
      </c>
      <c r="L2" s="21" t="s">
        <v>193</v>
      </c>
      <c r="M2" s="21" t="s">
        <v>193</v>
      </c>
      <c r="O2" s="21" t="s">
        <v>193</v>
      </c>
      <c r="P2" s="21" t="s">
        <v>193</v>
      </c>
      <c r="Q2" s="21" t="s">
        <v>193</v>
      </c>
      <c r="R2" s="21" t="s">
        <v>193</v>
      </c>
      <c r="S2" s="21" t="s">
        <v>193</v>
      </c>
      <c r="T2" s="21" t="s">
        <v>193</v>
      </c>
      <c r="U2" s="21" t="s">
        <v>193</v>
      </c>
      <c r="V2" s="21" t="s">
        <v>193</v>
      </c>
      <c r="W2" s="21" t="s">
        <v>193</v>
      </c>
      <c r="X2" s="21" t="s">
        <v>193</v>
      </c>
      <c r="Y2" s="21" t="s">
        <v>193</v>
      </c>
      <c r="Z2" s="21" t="s">
        <v>193</v>
      </c>
      <c r="AB2" s="21" t="s">
        <v>194</v>
      </c>
      <c r="AC2" s="21" t="s">
        <v>194</v>
      </c>
      <c r="AD2" s="21" t="s">
        <v>194</v>
      </c>
      <c r="AE2" s="21" t="s">
        <v>194</v>
      </c>
      <c r="AF2" s="21" t="s">
        <v>194</v>
      </c>
      <c r="AG2" s="21" t="s">
        <v>194</v>
      </c>
      <c r="AH2" s="21" t="s">
        <v>194</v>
      </c>
      <c r="AI2" s="21" t="s">
        <v>194</v>
      </c>
      <c r="AJ2" s="21" t="s">
        <v>194</v>
      </c>
      <c r="AK2" s="21" t="s">
        <v>194</v>
      </c>
      <c r="AL2" s="21" t="s">
        <v>194</v>
      </c>
      <c r="AM2" s="21" t="s">
        <v>194</v>
      </c>
      <c r="AO2" s="21" t="s">
        <v>194</v>
      </c>
      <c r="AP2" s="21" t="s">
        <v>194</v>
      </c>
      <c r="AQ2" s="21" t="s">
        <v>194</v>
      </c>
      <c r="AR2" s="21" t="s">
        <v>194</v>
      </c>
      <c r="AS2" s="21" t="s">
        <v>194</v>
      </c>
      <c r="AT2" s="21" t="s">
        <v>194</v>
      </c>
      <c r="AU2" s="21" t="s">
        <v>194</v>
      </c>
      <c r="AV2" s="21" t="s">
        <v>194</v>
      </c>
      <c r="AW2" s="21" t="s">
        <v>194</v>
      </c>
      <c r="AX2" s="21" t="s">
        <v>194</v>
      </c>
      <c r="AY2" s="21" t="s">
        <v>194</v>
      </c>
      <c r="AZ2" s="21" t="s">
        <v>194</v>
      </c>
    </row>
    <row r="3" customFormat="false" ht="15" hidden="false" customHeight="false" outlineLevel="0" collapsed="false">
      <c r="A3" s="22" t="s">
        <v>195</v>
      </c>
      <c r="B3" s="23" t="n">
        <v>355</v>
      </c>
      <c r="C3" s="24" t="n">
        <v>118</v>
      </c>
      <c r="D3" s="24" t="n">
        <v>93</v>
      </c>
      <c r="E3" s="24" t="n">
        <v>244</v>
      </c>
      <c r="F3" s="24" t="n">
        <v>407</v>
      </c>
      <c r="G3" s="24" t="n">
        <v>242</v>
      </c>
      <c r="H3" s="24" t="n">
        <v>120</v>
      </c>
      <c r="I3" s="24" t="n">
        <v>79</v>
      </c>
      <c r="J3" s="24" t="n">
        <v>25</v>
      </c>
      <c r="K3" s="24" t="n">
        <v>222</v>
      </c>
      <c r="L3" s="24" t="n">
        <v>411</v>
      </c>
      <c r="M3" s="25" t="n">
        <v>472</v>
      </c>
      <c r="O3" s="23" t="n">
        <v>355</v>
      </c>
      <c r="P3" s="24" t="n">
        <v>473</v>
      </c>
      <c r="Q3" s="24" t="n">
        <v>566</v>
      </c>
      <c r="R3" s="24" t="n">
        <v>810</v>
      </c>
      <c r="S3" s="24" t="n">
        <v>1217</v>
      </c>
      <c r="T3" s="24" t="n">
        <v>1459</v>
      </c>
      <c r="U3" s="24" t="n">
        <v>1579</v>
      </c>
      <c r="V3" s="24" t="n">
        <v>1658</v>
      </c>
      <c r="W3" s="24" t="n">
        <v>1683</v>
      </c>
      <c r="X3" s="24" t="n">
        <v>1905</v>
      </c>
      <c r="Y3" s="24" t="n">
        <v>2316</v>
      </c>
      <c r="Z3" s="25" t="n">
        <v>2788</v>
      </c>
      <c r="AB3" s="23" t="n">
        <v>355</v>
      </c>
      <c r="AC3" s="24" t="n">
        <v>118</v>
      </c>
      <c r="AD3" s="24" t="n">
        <v>93</v>
      </c>
      <c r="AE3" s="24" t="n">
        <v>244</v>
      </c>
      <c r="AF3" s="24" t="n">
        <v>407</v>
      </c>
      <c r="AG3" s="24" t="n">
        <v>242</v>
      </c>
      <c r="AH3" s="24" t="n">
        <v>120</v>
      </c>
      <c r="AI3" s="24" t="n">
        <v>79</v>
      </c>
      <c r="AJ3" s="24" t="n">
        <v>25</v>
      </c>
      <c r="AK3" s="24" t="n">
        <v>222</v>
      </c>
      <c r="AL3" s="24" t="n">
        <v>411</v>
      </c>
      <c r="AM3" s="25" t="n">
        <v>472</v>
      </c>
      <c r="AO3" s="23" t="n">
        <v>355</v>
      </c>
      <c r="AP3" s="24" t="n">
        <v>473</v>
      </c>
      <c r="AQ3" s="24" t="n">
        <v>566</v>
      </c>
      <c r="AR3" s="24" t="n">
        <v>810</v>
      </c>
      <c r="AS3" s="24" t="n">
        <v>1217</v>
      </c>
      <c r="AT3" s="24" t="n">
        <v>1459</v>
      </c>
      <c r="AU3" s="24" t="n">
        <v>1579</v>
      </c>
      <c r="AV3" s="24" t="n">
        <v>1658</v>
      </c>
      <c r="AW3" s="24" t="n">
        <v>1683</v>
      </c>
      <c r="AX3" s="24" t="n">
        <v>1905</v>
      </c>
      <c r="AY3" s="24" t="n">
        <v>2316</v>
      </c>
      <c r="AZ3" s="25" t="n">
        <v>2788</v>
      </c>
    </row>
    <row r="4" customFormat="false" ht="15" hidden="false" customHeight="false" outlineLevel="0" collapsed="false">
      <c r="A4" s="26" t="s">
        <v>196</v>
      </c>
      <c r="B4" s="27" t="n">
        <v>7</v>
      </c>
      <c r="C4" s="28" t="n">
        <v>185</v>
      </c>
      <c r="D4" s="28" t="n">
        <v>451</v>
      </c>
      <c r="E4" s="28" t="n">
        <v>203</v>
      </c>
      <c r="F4" s="28" t="n">
        <v>127</v>
      </c>
      <c r="G4" s="28" t="n">
        <v>163</v>
      </c>
      <c r="H4" s="28" t="n">
        <v>126</v>
      </c>
      <c r="I4" s="28" t="n">
        <v>238</v>
      </c>
      <c r="J4" s="28" t="n">
        <v>241</v>
      </c>
      <c r="K4" s="28" t="n">
        <v>70</v>
      </c>
      <c r="L4" s="28" t="n">
        <v>110</v>
      </c>
      <c r="M4" s="29" t="n">
        <v>110</v>
      </c>
      <c r="O4" s="27" t="n">
        <v>7</v>
      </c>
      <c r="P4" s="28" t="n">
        <v>192</v>
      </c>
      <c r="Q4" s="28" t="n">
        <v>643</v>
      </c>
      <c r="R4" s="28" t="n">
        <v>846</v>
      </c>
      <c r="S4" s="28" t="n">
        <v>973</v>
      </c>
      <c r="T4" s="28" t="n">
        <v>1136</v>
      </c>
      <c r="U4" s="28" t="n">
        <v>1262</v>
      </c>
      <c r="V4" s="28" t="n">
        <v>1500</v>
      </c>
      <c r="W4" s="28" t="n">
        <v>1741</v>
      </c>
      <c r="X4" s="28" t="n">
        <v>1811</v>
      </c>
      <c r="Y4" s="28" t="n">
        <v>1921</v>
      </c>
      <c r="Z4" s="29" t="n">
        <v>2031</v>
      </c>
      <c r="AB4" s="27" t="n">
        <v>7</v>
      </c>
      <c r="AC4" s="28" t="n">
        <v>185</v>
      </c>
      <c r="AD4" s="28" t="n">
        <v>451</v>
      </c>
      <c r="AE4" s="28" t="n">
        <v>203</v>
      </c>
      <c r="AF4" s="28" t="n">
        <v>127</v>
      </c>
      <c r="AG4" s="28" t="n">
        <v>163</v>
      </c>
      <c r="AH4" s="28" t="n">
        <v>126</v>
      </c>
      <c r="AI4" s="28" t="n">
        <v>238</v>
      </c>
      <c r="AJ4" s="28" t="n">
        <v>241</v>
      </c>
      <c r="AK4" s="28" t="n">
        <v>70</v>
      </c>
      <c r="AL4" s="28" t="n">
        <v>110</v>
      </c>
      <c r="AM4" s="29" t="n">
        <v>110</v>
      </c>
      <c r="AO4" s="27" t="n">
        <v>7</v>
      </c>
      <c r="AP4" s="28" t="n">
        <v>192</v>
      </c>
      <c r="AQ4" s="28" t="n">
        <v>643</v>
      </c>
      <c r="AR4" s="28" t="n">
        <v>846</v>
      </c>
      <c r="AS4" s="28" t="n">
        <v>973</v>
      </c>
      <c r="AT4" s="28" t="n">
        <v>1136</v>
      </c>
      <c r="AU4" s="28" t="n">
        <v>1262</v>
      </c>
      <c r="AV4" s="28" t="n">
        <v>1500</v>
      </c>
      <c r="AW4" s="28" t="n">
        <v>1741</v>
      </c>
      <c r="AX4" s="28" t="n">
        <v>1811</v>
      </c>
      <c r="AY4" s="28" t="n">
        <v>1921</v>
      </c>
      <c r="AZ4" s="29" t="n">
        <v>2031</v>
      </c>
    </row>
    <row r="5" customFormat="false" ht="15" hidden="false" customHeight="false" outlineLevel="0" collapsed="false">
      <c r="A5" s="26" t="s">
        <v>63</v>
      </c>
      <c r="B5" s="27" t="n">
        <v>362</v>
      </c>
      <c r="C5" s="28" t="n">
        <v>303</v>
      </c>
      <c r="D5" s="28" t="n">
        <v>544</v>
      </c>
      <c r="E5" s="28" t="n">
        <v>447</v>
      </c>
      <c r="F5" s="28" t="n">
        <v>534</v>
      </c>
      <c r="G5" s="28" t="n">
        <v>405</v>
      </c>
      <c r="H5" s="28" t="n">
        <v>246</v>
      </c>
      <c r="I5" s="28" t="n">
        <v>317</v>
      </c>
      <c r="J5" s="28" t="n">
        <v>266</v>
      </c>
      <c r="K5" s="28" t="n">
        <v>292</v>
      </c>
      <c r="L5" s="28" t="n">
        <v>521</v>
      </c>
      <c r="M5" s="29" t="n">
        <v>582</v>
      </c>
      <c r="O5" s="27" t="n">
        <v>362</v>
      </c>
      <c r="P5" s="28" t="n">
        <v>665</v>
      </c>
      <c r="Q5" s="28" t="n">
        <v>1209</v>
      </c>
      <c r="R5" s="28" t="n">
        <v>1656</v>
      </c>
      <c r="S5" s="28" t="n">
        <v>2190</v>
      </c>
      <c r="T5" s="28" t="n">
        <v>2595</v>
      </c>
      <c r="U5" s="28" t="n">
        <v>2841</v>
      </c>
      <c r="V5" s="28" t="n">
        <v>3158</v>
      </c>
      <c r="W5" s="28" t="n">
        <v>3424</v>
      </c>
      <c r="X5" s="28" t="n">
        <v>3716</v>
      </c>
      <c r="Y5" s="28" t="n">
        <v>4237</v>
      </c>
      <c r="Z5" s="29" t="n">
        <v>4819</v>
      </c>
      <c r="AB5" s="27" t="n">
        <v>362</v>
      </c>
      <c r="AC5" s="28" t="n">
        <v>303</v>
      </c>
      <c r="AD5" s="28" t="n">
        <v>544</v>
      </c>
      <c r="AE5" s="28" t="n">
        <v>447</v>
      </c>
      <c r="AF5" s="28" t="n">
        <v>534</v>
      </c>
      <c r="AG5" s="28" t="n">
        <v>405</v>
      </c>
      <c r="AH5" s="28" t="n">
        <v>246</v>
      </c>
      <c r="AI5" s="28" t="n">
        <v>317</v>
      </c>
      <c r="AJ5" s="28" t="n">
        <v>266</v>
      </c>
      <c r="AK5" s="28" t="n">
        <v>292</v>
      </c>
      <c r="AL5" s="28" t="n">
        <v>521</v>
      </c>
      <c r="AM5" s="29" t="n">
        <v>582</v>
      </c>
      <c r="AO5" s="27" t="n">
        <v>362</v>
      </c>
      <c r="AP5" s="28" t="n">
        <v>665</v>
      </c>
      <c r="AQ5" s="28" t="n">
        <v>1209</v>
      </c>
      <c r="AR5" s="28" t="n">
        <v>1656</v>
      </c>
      <c r="AS5" s="28" t="n">
        <v>2190</v>
      </c>
      <c r="AT5" s="28" t="n">
        <v>2595</v>
      </c>
      <c r="AU5" s="28" t="n">
        <v>2841</v>
      </c>
      <c r="AV5" s="28" t="n">
        <v>3158</v>
      </c>
      <c r="AW5" s="28" t="n">
        <v>3424</v>
      </c>
      <c r="AX5" s="28" t="n">
        <v>3716</v>
      </c>
      <c r="AY5" s="28" t="n">
        <v>4237</v>
      </c>
      <c r="AZ5" s="29" t="n">
        <v>4819</v>
      </c>
    </row>
    <row r="6" customFormat="false" ht="15" hidden="false" customHeight="false" outlineLevel="0" collapsed="false">
      <c r="A6" s="26" t="s">
        <v>277</v>
      </c>
      <c r="B6" s="27"/>
      <c r="C6" s="28"/>
      <c r="D6" s="28"/>
      <c r="E6" s="28"/>
      <c r="F6" s="28"/>
      <c r="G6" s="28"/>
      <c r="H6" s="28"/>
      <c r="I6" s="28" t="n">
        <v>18</v>
      </c>
      <c r="J6" s="28" t="n">
        <v>26</v>
      </c>
      <c r="K6" s="28" t="n">
        <v>11</v>
      </c>
      <c r="L6" s="28" t="n">
        <v>8</v>
      </c>
      <c r="M6" s="29" t="n">
        <v>4</v>
      </c>
      <c r="O6" s="27" t="n">
        <v>0</v>
      </c>
      <c r="P6" s="28" t="n">
        <v>0</v>
      </c>
      <c r="Q6" s="28" t="n">
        <v>0</v>
      </c>
      <c r="R6" s="28" t="n">
        <v>0</v>
      </c>
      <c r="S6" s="28" t="n">
        <v>0</v>
      </c>
      <c r="T6" s="28" t="n">
        <v>0</v>
      </c>
      <c r="U6" s="28" t="n">
        <v>0</v>
      </c>
      <c r="V6" s="28" t="n">
        <v>18</v>
      </c>
      <c r="W6" s="28" t="n">
        <v>44</v>
      </c>
      <c r="X6" s="28" t="n">
        <v>55</v>
      </c>
      <c r="Y6" s="28" t="n">
        <v>63</v>
      </c>
      <c r="Z6" s="28" t="n">
        <v>67</v>
      </c>
      <c r="AB6" s="27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O6" s="27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customFormat="false" ht="15" hidden="false" customHeight="false" outlineLevel="0" collapsed="false">
      <c r="A7" s="26" t="s">
        <v>197</v>
      </c>
      <c r="B7" s="27" t="n">
        <v>90</v>
      </c>
      <c r="C7" s="28" t="n">
        <v>85</v>
      </c>
      <c r="D7" s="28" t="n">
        <v>84</v>
      </c>
      <c r="E7" s="28" t="n">
        <v>87</v>
      </c>
      <c r="F7" s="28" t="n">
        <v>98</v>
      </c>
      <c r="G7" s="28" t="n">
        <v>92</v>
      </c>
      <c r="H7" s="28" t="n">
        <v>80</v>
      </c>
      <c r="I7" s="28" t="n">
        <v>75</v>
      </c>
      <c r="J7" s="28" t="n">
        <v>69</v>
      </c>
      <c r="K7" s="28" t="n">
        <v>71</v>
      </c>
      <c r="L7" s="28" t="n">
        <v>71</v>
      </c>
      <c r="M7" s="29" t="n">
        <v>147</v>
      </c>
      <c r="O7" s="27" t="n">
        <v>90</v>
      </c>
      <c r="P7" s="28" t="n">
        <v>87.5</v>
      </c>
      <c r="Q7" s="28" t="n">
        <v>86.3333333333333</v>
      </c>
      <c r="R7" s="28" t="n">
        <v>86.5</v>
      </c>
      <c r="S7" s="28" t="n">
        <v>88.8</v>
      </c>
      <c r="T7" s="28" t="n">
        <v>89.3333333333333</v>
      </c>
      <c r="U7" s="28" t="n">
        <v>88</v>
      </c>
      <c r="V7" s="28" t="n">
        <v>86.375</v>
      </c>
      <c r="W7" s="28" t="n">
        <v>84.4444444444444</v>
      </c>
      <c r="X7" s="28" t="n">
        <v>83.1</v>
      </c>
      <c r="Y7" s="28" t="n">
        <v>82</v>
      </c>
      <c r="Z7" s="29" t="n">
        <v>87.4166666666667</v>
      </c>
      <c r="AB7" s="27" t="n">
        <v>90</v>
      </c>
      <c r="AC7" s="28" t="n">
        <v>85</v>
      </c>
      <c r="AD7" s="28" t="n">
        <v>84</v>
      </c>
      <c r="AE7" s="28" t="n">
        <v>87</v>
      </c>
      <c r="AF7" s="28" t="n">
        <v>98</v>
      </c>
      <c r="AG7" s="28" t="n">
        <v>92</v>
      </c>
      <c r="AH7" s="28" t="n">
        <v>80</v>
      </c>
      <c r="AI7" s="28" t="n">
        <v>75</v>
      </c>
      <c r="AJ7" s="28" t="n">
        <v>69</v>
      </c>
      <c r="AK7" s="28" t="n">
        <v>71</v>
      </c>
      <c r="AL7" s="28" t="n">
        <v>71</v>
      </c>
      <c r="AM7" s="29" t="n">
        <v>147</v>
      </c>
      <c r="AO7" s="27" t="n">
        <v>90</v>
      </c>
      <c r="AP7" s="28" t="n">
        <v>87.5</v>
      </c>
      <c r="AQ7" s="28" t="n">
        <v>86.3333333333333</v>
      </c>
      <c r="AR7" s="28" t="n">
        <v>86.5</v>
      </c>
      <c r="AS7" s="28" t="n">
        <v>88.8</v>
      </c>
      <c r="AT7" s="28" t="n">
        <v>89.3333333333333</v>
      </c>
      <c r="AU7" s="28" t="n">
        <v>88</v>
      </c>
      <c r="AV7" s="28" t="n">
        <v>86.375</v>
      </c>
      <c r="AW7" s="28" t="n">
        <v>84.4444444444444</v>
      </c>
      <c r="AX7" s="28" t="n">
        <v>83.1</v>
      </c>
      <c r="AY7" s="28" t="n">
        <v>82</v>
      </c>
      <c r="AZ7" s="29" t="n">
        <v>87.4166666666667</v>
      </c>
    </row>
    <row r="8" customFormat="false" ht="15" hidden="false" customHeight="false" outlineLevel="0" collapsed="false">
      <c r="A8" s="30" t="s">
        <v>198</v>
      </c>
      <c r="B8" s="31" t="n">
        <v>3.85106382978723</v>
      </c>
      <c r="C8" s="32" t="n">
        <v>3.56470588235294</v>
      </c>
      <c r="D8" s="32" t="n">
        <v>6.47619047619048</v>
      </c>
      <c r="E8" s="32" t="n">
        <v>5.13793103448276</v>
      </c>
      <c r="F8" s="32" t="n">
        <v>5.44897959183674</v>
      </c>
      <c r="G8" s="32" t="n">
        <v>4.40217391304348</v>
      </c>
      <c r="H8" s="32" t="n">
        <v>3.075</v>
      </c>
      <c r="I8" s="32" t="n">
        <v>4.46666666666667</v>
      </c>
      <c r="J8" s="32" t="n">
        <v>4.23188405797101</v>
      </c>
      <c r="K8" s="32" t="n">
        <v>4.26760563380282</v>
      </c>
      <c r="L8" s="32" t="n">
        <v>7.45070422535211</v>
      </c>
      <c r="M8" s="33" t="n">
        <v>3.98639455782313</v>
      </c>
      <c r="O8" s="31" t="n">
        <v>3.85106382978723</v>
      </c>
      <c r="P8" s="34" t="n">
        <v>3.8</v>
      </c>
      <c r="Q8" s="34" t="n">
        <v>4.66795366795367</v>
      </c>
      <c r="R8" s="34" t="n">
        <v>4.78612716763006</v>
      </c>
      <c r="S8" s="34" t="n">
        <v>4.93243243243243</v>
      </c>
      <c r="T8" s="34" t="n">
        <v>4.84141791044776</v>
      </c>
      <c r="U8" s="34" t="n">
        <v>4.61201298701299</v>
      </c>
      <c r="V8" s="34" t="n">
        <v>4.59623733719247</v>
      </c>
      <c r="W8" s="34" t="n">
        <v>4.56315789473684</v>
      </c>
      <c r="X8" s="34" t="n">
        <v>4.53790613718412</v>
      </c>
      <c r="Y8" s="34" t="n">
        <v>4.76718403547672</v>
      </c>
      <c r="Z8" s="97" t="n">
        <v>5.08120287719906</v>
      </c>
      <c r="AB8" s="31" t="n">
        <v>3.85106382978723</v>
      </c>
      <c r="AC8" s="32" t="n">
        <v>3.56470588235294</v>
      </c>
      <c r="AD8" s="32" t="n">
        <v>6.47619047619048</v>
      </c>
      <c r="AE8" s="32" t="n">
        <v>5.13793103448276</v>
      </c>
      <c r="AF8" s="32" t="n">
        <v>5.44897959183674</v>
      </c>
      <c r="AG8" s="32" t="n">
        <v>4.40217391304348</v>
      </c>
      <c r="AH8" s="32" t="n">
        <v>3.075</v>
      </c>
      <c r="AI8" s="32" t="n">
        <v>4.46666666666667</v>
      </c>
      <c r="AJ8" s="32" t="n">
        <v>4.23188405797101</v>
      </c>
      <c r="AK8" s="32" t="n">
        <v>4.26760563380282</v>
      </c>
      <c r="AL8" s="32" t="n">
        <v>7.45070422535211</v>
      </c>
      <c r="AM8" s="33" t="n">
        <v>3.98639455782313</v>
      </c>
      <c r="AO8" s="31" t="n">
        <v>3.85106382978723</v>
      </c>
      <c r="AP8" s="32" t="n">
        <v>3.8</v>
      </c>
      <c r="AQ8" s="32" t="n">
        <v>4.66795366795367</v>
      </c>
      <c r="AR8" s="32" t="n">
        <v>4.78612716763006</v>
      </c>
      <c r="AS8" s="32" t="n">
        <v>4.93243243243243</v>
      </c>
      <c r="AT8" s="32" t="n">
        <v>4.84141791044776</v>
      </c>
      <c r="AU8" s="32" t="n">
        <v>4.61201298701299</v>
      </c>
      <c r="AV8" s="32" t="n">
        <v>4.59623733719247</v>
      </c>
      <c r="AW8" s="32" t="n">
        <v>4.56315789473684</v>
      </c>
      <c r="AX8" s="32" t="n">
        <v>4.53790613718412</v>
      </c>
      <c r="AY8" s="32" t="n">
        <v>4.76718403547672</v>
      </c>
      <c r="AZ8" s="33" t="n">
        <v>5.08120287719906</v>
      </c>
    </row>
    <row r="9" s="40" customFormat="true" ht="15" hidden="false" customHeight="false" outlineLevel="0" collapsed="false">
      <c r="A9" s="36" t="s">
        <v>199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  <c r="O9" s="37" t="n"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B9" s="41" t="n">
        <v>4.25</v>
      </c>
      <c r="AC9" s="41" t="n">
        <v>4.4</v>
      </c>
      <c r="AD9" s="41" t="n">
        <v>4.4</v>
      </c>
      <c r="AE9" s="41" t="n">
        <v>4.16</v>
      </c>
      <c r="AF9" s="41" t="n">
        <v>4.2</v>
      </c>
      <c r="AG9" s="41" t="n">
        <v>4.29</v>
      </c>
      <c r="AH9" s="41" t="n">
        <v>4.32</v>
      </c>
      <c r="AI9" s="41" t="n">
        <v>4.35</v>
      </c>
      <c r="AJ9" s="41" t="n">
        <v>4.35</v>
      </c>
      <c r="AK9" s="41" t="n">
        <v>4.32</v>
      </c>
      <c r="AL9" s="41" t="n">
        <v>4.36</v>
      </c>
      <c r="AM9" s="42" t="n">
        <v>4.42</v>
      </c>
      <c r="AO9" s="37" t="n">
        <v>4.25</v>
      </c>
      <c r="AP9" s="37" t="n">
        <v>4.4</v>
      </c>
      <c r="AQ9" s="37" t="n">
        <v>4.4</v>
      </c>
      <c r="AR9" s="37" t="n">
        <v>4.16</v>
      </c>
      <c r="AS9" s="37" t="n">
        <v>4.2</v>
      </c>
      <c r="AT9" s="37" t="n">
        <v>4.29</v>
      </c>
      <c r="AU9" s="37" t="n">
        <v>4.32</v>
      </c>
      <c r="AV9" s="37" t="n">
        <v>4.35</v>
      </c>
      <c r="AW9" s="37" t="n">
        <v>4.35</v>
      </c>
      <c r="AX9" s="37" t="n">
        <v>4.32</v>
      </c>
      <c r="AY9" s="37" t="n">
        <v>4.36</v>
      </c>
      <c r="AZ9" s="43" t="n">
        <v>4.42</v>
      </c>
    </row>
    <row r="10" customFormat="false" ht="15" hidden="false" customHeight="false" outlineLevel="0" collapsed="false">
      <c r="A10" s="36" t="s">
        <v>200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  <c r="O10" s="44" t="n">
        <v>0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B10" s="47" t="n">
        <v>4.31</v>
      </c>
      <c r="AC10" s="47" t="n">
        <v>4.6</v>
      </c>
      <c r="AD10" s="47" t="n">
        <v>4.36</v>
      </c>
      <c r="AE10" s="47" t="n">
        <v>4.2</v>
      </c>
      <c r="AF10" s="47" t="n">
        <v>4.25</v>
      </c>
      <c r="AG10" s="47" t="n">
        <v>4.34</v>
      </c>
      <c r="AH10" s="47" t="n">
        <v>4.37</v>
      </c>
      <c r="AI10" s="47" t="n">
        <v>4.4</v>
      </c>
      <c r="AJ10" s="47" t="n">
        <v>4.4</v>
      </c>
      <c r="AK10" s="47" t="n">
        <v>4.37</v>
      </c>
      <c r="AL10" s="47" t="n">
        <v>4.5</v>
      </c>
      <c r="AM10" s="48" t="n">
        <v>4.51</v>
      </c>
      <c r="AO10" s="49" t="n">
        <v>4.31</v>
      </c>
      <c r="AP10" s="49" t="n">
        <v>4.6</v>
      </c>
      <c r="AQ10" s="49" t="n">
        <v>4.36</v>
      </c>
      <c r="AR10" s="49" t="n">
        <v>4.2</v>
      </c>
      <c r="AS10" s="49" t="n">
        <v>4.25</v>
      </c>
      <c r="AT10" s="49" t="n">
        <v>4.34</v>
      </c>
      <c r="AU10" s="49" t="n">
        <v>4.37</v>
      </c>
      <c r="AV10" s="49" t="n">
        <v>4.4</v>
      </c>
      <c r="AW10" s="49" t="n">
        <v>4.4</v>
      </c>
      <c r="AX10" s="49" t="n">
        <v>4.37</v>
      </c>
      <c r="AY10" s="49" t="n">
        <v>4.5</v>
      </c>
      <c r="AZ10" s="50" t="n">
        <v>4.51</v>
      </c>
    </row>
    <row r="11" customFormat="false" ht="15" hidden="false" customHeight="false" outlineLevel="0" collapsed="false">
      <c r="A11" s="26" t="s">
        <v>201</v>
      </c>
      <c r="B11" s="98" t="n">
        <v>4979478.24</v>
      </c>
      <c r="C11" s="99" t="n">
        <v>1593602.68</v>
      </c>
      <c r="D11" s="99" t="n">
        <v>2103790.24</v>
      </c>
      <c r="E11" s="99" t="n">
        <v>2970921.39</v>
      </c>
      <c r="F11" s="99" t="n">
        <v>4134339.54</v>
      </c>
      <c r="G11" s="99" t="n">
        <v>2159659.94</v>
      </c>
      <c r="H11" s="99" t="n">
        <v>1016642.09</v>
      </c>
      <c r="I11" s="99" t="n">
        <v>1162214.14</v>
      </c>
      <c r="J11" s="99" t="n">
        <v>873370.83</v>
      </c>
      <c r="K11" s="99" t="n">
        <v>2541032.27</v>
      </c>
      <c r="L11" s="99" t="n">
        <v>6455232.25</v>
      </c>
      <c r="M11" s="100" t="n">
        <v>6365012.79</v>
      </c>
      <c r="O11" s="51" t="n">
        <v>4979478.24</v>
      </c>
      <c r="P11" s="52" t="n">
        <v>6573080.92</v>
      </c>
      <c r="Q11" s="52" t="n">
        <v>8676871.16</v>
      </c>
      <c r="R11" s="52" t="n">
        <v>11647792.55</v>
      </c>
      <c r="S11" s="52" t="n">
        <v>15782132.09</v>
      </c>
      <c r="T11" s="52" t="n">
        <v>17941792.03</v>
      </c>
      <c r="U11" s="52" t="n">
        <v>18958434.12</v>
      </c>
      <c r="V11" s="52" t="n">
        <v>20120648.26</v>
      </c>
      <c r="W11" s="52" t="n">
        <v>20994019.09</v>
      </c>
      <c r="X11" s="52" t="n">
        <v>23535051.36</v>
      </c>
      <c r="Y11" s="52" t="n">
        <v>29990283.61</v>
      </c>
      <c r="Z11" s="53" t="n">
        <v>36355296.4</v>
      </c>
      <c r="AB11" s="51" t="n">
        <v>1171641.93882353</v>
      </c>
      <c r="AC11" s="52" t="n">
        <v>362182.427272727</v>
      </c>
      <c r="AD11" s="52" t="n">
        <v>478134.145454545</v>
      </c>
      <c r="AE11" s="52" t="n">
        <v>714163.795673077</v>
      </c>
      <c r="AF11" s="52" t="n">
        <v>984366.557142857</v>
      </c>
      <c r="AG11" s="52" t="n">
        <v>503417.235431235</v>
      </c>
      <c r="AH11" s="52" t="n">
        <v>235333.81712963</v>
      </c>
      <c r="AI11" s="52" t="n">
        <v>267175.664367816</v>
      </c>
      <c r="AJ11" s="52" t="n">
        <v>200774.903448276</v>
      </c>
      <c r="AK11" s="52" t="n">
        <v>588201.914351852</v>
      </c>
      <c r="AL11" s="52" t="n">
        <v>1480557.85550459</v>
      </c>
      <c r="AM11" s="53" t="n">
        <v>1440048.14253394</v>
      </c>
      <c r="AO11" s="51" t="n">
        <v>1171641.93882353</v>
      </c>
      <c r="AP11" s="52" t="n">
        <v>1533824.36609626</v>
      </c>
      <c r="AQ11" s="52" t="n">
        <v>2011958.5115508</v>
      </c>
      <c r="AR11" s="52" t="n">
        <v>2726122.30722388</v>
      </c>
      <c r="AS11" s="52" t="n">
        <v>3710488.86436674</v>
      </c>
      <c r="AT11" s="52" t="n">
        <v>4213906.09979797</v>
      </c>
      <c r="AU11" s="52" t="n">
        <v>4449239.9169276</v>
      </c>
      <c r="AV11" s="52" t="n">
        <v>4716415.58129542</v>
      </c>
      <c r="AW11" s="52" t="n">
        <v>4917190.48474369</v>
      </c>
      <c r="AX11" s="52" t="n">
        <v>5505392.39909555</v>
      </c>
      <c r="AY11" s="52" t="n">
        <v>6985950.25460013</v>
      </c>
      <c r="AZ11" s="53" t="n">
        <v>8425998.39713407</v>
      </c>
    </row>
    <row r="12" customFormat="false" ht="15" hidden="false" customHeight="false" outlineLevel="0" collapsed="false">
      <c r="A12" s="101" t="s">
        <v>202</v>
      </c>
      <c r="B12" s="102" t="n">
        <v>13755.4647513812</v>
      </c>
      <c r="C12" s="102" t="n">
        <v>5259.41478547855</v>
      </c>
      <c r="D12" s="102" t="n">
        <v>3867.26147058823</v>
      </c>
      <c r="E12" s="102" t="n">
        <v>6646.35657718121</v>
      </c>
      <c r="F12" s="102" t="n">
        <v>7742.20887640449</v>
      </c>
      <c r="G12" s="102" t="n">
        <v>5332.49367901235</v>
      </c>
      <c r="H12" s="102" t="n">
        <v>4132.69142276423</v>
      </c>
      <c r="I12" s="102" t="n">
        <v>3666.29066246057</v>
      </c>
      <c r="J12" s="102" t="n">
        <v>3283.34898496241</v>
      </c>
      <c r="K12" s="102" t="n">
        <v>8702.16530821918</v>
      </c>
      <c r="L12" s="102" t="n">
        <v>12390.0810940499</v>
      </c>
      <c r="M12" s="102" t="n">
        <v>10936.4480927835</v>
      </c>
      <c r="N12" s="4"/>
      <c r="O12" s="57" t="n">
        <v>13755.4647513812</v>
      </c>
      <c r="P12" s="57" t="n">
        <v>9884.33221052632</v>
      </c>
      <c r="Q12" s="57" t="n">
        <v>7176.89922249793</v>
      </c>
      <c r="R12" s="57" t="n">
        <v>7033.69115338164</v>
      </c>
      <c r="S12" s="57" t="n">
        <v>7206.45300913242</v>
      </c>
      <c r="T12" s="57" t="n">
        <v>6913.98536801542</v>
      </c>
      <c r="U12" s="57" t="n">
        <v>6673.15526927138</v>
      </c>
      <c r="V12" s="57" t="n">
        <v>6371.3262381254</v>
      </c>
      <c r="W12" s="57" t="n">
        <v>6131.43080899533</v>
      </c>
      <c r="X12" s="57" t="n">
        <v>6333.43685683531</v>
      </c>
      <c r="Y12" s="58"/>
      <c r="Z12" s="59"/>
      <c r="AB12" s="60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9"/>
      <c r="AO12" s="60" t="n">
        <v>0</v>
      </c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9"/>
    </row>
    <row r="13" customFormat="false" ht="15" hidden="false" customHeight="false" outlineLevel="1" collapsed="false">
      <c r="A13" s="54" t="s">
        <v>203</v>
      </c>
      <c r="B13" s="61"/>
      <c r="C13" s="57"/>
      <c r="D13" s="57"/>
      <c r="E13" s="57"/>
      <c r="F13" s="57"/>
      <c r="G13" s="57"/>
      <c r="H13" s="62"/>
      <c r="I13" s="62"/>
      <c r="J13" s="62"/>
      <c r="K13" s="62"/>
      <c r="L13" s="62"/>
      <c r="M13" s="63"/>
      <c r="O13" s="61" t="n">
        <v>0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3"/>
      <c r="AB13" s="61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3"/>
      <c r="AO13" s="61" t="n">
        <v>0</v>
      </c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3"/>
    </row>
    <row r="14" customFormat="false" ht="15" hidden="false" customHeight="false" outlineLevel="1" collapsed="false">
      <c r="A14" s="64" t="s">
        <v>204</v>
      </c>
      <c r="B14" s="61" t="n">
        <v>749055.86</v>
      </c>
      <c r="C14" s="62" t="n">
        <v>567524.36</v>
      </c>
      <c r="D14" s="62" t="n">
        <v>656144.25</v>
      </c>
      <c r="E14" s="62" t="n">
        <v>910113.98</v>
      </c>
      <c r="F14" s="62" t="n">
        <v>973499.88</v>
      </c>
      <c r="G14" s="62" t="n">
        <v>534682.31</v>
      </c>
      <c r="H14" s="62" t="n">
        <v>458756.3</v>
      </c>
      <c r="I14" s="62" t="n">
        <v>508577.78</v>
      </c>
      <c r="J14" s="62" t="n">
        <v>445706.91</v>
      </c>
      <c r="K14" s="62" t="n">
        <v>577080.88</v>
      </c>
      <c r="L14" s="62" t="n">
        <v>911882.33</v>
      </c>
      <c r="M14" s="63" t="n">
        <v>1180353.4</v>
      </c>
      <c r="O14" s="61" t="n">
        <v>749055.86</v>
      </c>
      <c r="P14" s="62" t="n">
        <v>1316580.22</v>
      </c>
      <c r="Q14" s="62" t="n">
        <v>1972724.47</v>
      </c>
      <c r="R14" s="62" t="n">
        <v>2882838.45</v>
      </c>
      <c r="S14" s="62" t="n">
        <v>3856338.33</v>
      </c>
      <c r="T14" s="62" t="n">
        <v>4391020.64</v>
      </c>
      <c r="U14" s="62" t="n">
        <v>4849776.94</v>
      </c>
      <c r="V14" s="62" t="n">
        <v>5358354.72</v>
      </c>
      <c r="W14" s="62" t="n">
        <v>5804061.63</v>
      </c>
      <c r="X14" s="62" t="n">
        <v>6381142.51</v>
      </c>
      <c r="Y14" s="62" t="n">
        <v>7293024.84</v>
      </c>
      <c r="Z14" s="63" t="n">
        <v>8473378.24</v>
      </c>
      <c r="AB14" s="61" t="n">
        <v>176248.437647059</v>
      </c>
      <c r="AC14" s="62" t="n">
        <v>128982.809090909</v>
      </c>
      <c r="AD14" s="62" t="n">
        <v>149123.693181818</v>
      </c>
      <c r="AE14" s="62" t="n">
        <v>218777.399038462</v>
      </c>
      <c r="AF14" s="62" t="n">
        <v>231785.685714286</v>
      </c>
      <c r="AG14" s="62" t="n">
        <v>124634.571095571</v>
      </c>
      <c r="AH14" s="62" t="n">
        <v>106193.587962963</v>
      </c>
      <c r="AI14" s="62" t="n">
        <v>116914.432183908</v>
      </c>
      <c r="AJ14" s="62" t="n">
        <v>102461.35862069</v>
      </c>
      <c r="AK14" s="62" t="n">
        <v>133583.537037037</v>
      </c>
      <c r="AL14" s="62" t="n">
        <v>209147.323394495</v>
      </c>
      <c r="AM14" s="63" t="n">
        <v>267048.280542986</v>
      </c>
      <c r="AO14" s="61" t="n">
        <v>176248.437647059</v>
      </c>
      <c r="AP14" s="62" t="n">
        <v>305231.246737968</v>
      </c>
      <c r="AQ14" s="62" t="n">
        <v>454354.939919786</v>
      </c>
      <c r="AR14" s="62" t="n">
        <v>673132.338958248</v>
      </c>
      <c r="AS14" s="62" t="n">
        <v>904918.024672533</v>
      </c>
      <c r="AT14" s="62" t="n">
        <v>1029552.5957681</v>
      </c>
      <c r="AU14" s="62" t="n">
        <v>1135746.18373107</v>
      </c>
      <c r="AV14" s="62" t="n">
        <v>1252660.61591498</v>
      </c>
      <c r="AW14" s="62" t="n">
        <v>1355121.97453567</v>
      </c>
      <c r="AX14" s="62" t="n">
        <v>1488705.5115727</v>
      </c>
      <c r="AY14" s="62" t="n">
        <v>1697852.8349672</v>
      </c>
      <c r="AZ14" s="63" t="n">
        <v>1964901.11551018</v>
      </c>
    </row>
    <row r="15" customFormat="false" ht="15" hidden="false" customHeight="false" outlineLevel="1" collapsed="false">
      <c r="A15" s="65" t="s">
        <v>205</v>
      </c>
      <c r="B15" s="61" t="n">
        <v>21265.97</v>
      </c>
      <c r="C15" s="62" t="n">
        <v>22833.97</v>
      </c>
      <c r="D15" s="62" t="n">
        <v>17279</v>
      </c>
      <c r="E15" s="62" t="n">
        <v>18025.96</v>
      </c>
      <c r="F15" s="62" t="n">
        <v>29484.11</v>
      </c>
      <c r="G15" s="62" t="n">
        <v>15295.01</v>
      </c>
      <c r="H15" s="62" t="n">
        <v>13999.23</v>
      </c>
      <c r="I15" s="62" t="n">
        <v>20412.62</v>
      </c>
      <c r="J15" s="62" t="n">
        <v>16221.93</v>
      </c>
      <c r="K15" s="62" t="n">
        <v>30269</v>
      </c>
      <c r="L15" s="62" t="n">
        <v>22060.6</v>
      </c>
      <c r="M15" s="63" t="n">
        <v>32137.77</v>
      </c>
      <c r="O15" s="61" t="n">
        <v>21265.97</v>
      </c>
      <c r="P15" s="62" t="n">
        <v>44099.94</v>
      </c>
      <c r="Q15" s="62" t="n">
        <v>61378.94</v>
      </c>
      <c r="R15" s="62" t="n">
        <v>79404.9</v>
      </c>
      <c r="S15" s="62" t="n">
        <v>108889.01</v>
      </c>
      <c r="T15" s="62" t="n">
        <v>124184.02</v>
      </c>
      <c r="U15" s="62" t="n">
        <v>138183.25</v>
      </c>
      <c r="V15" s="62" t="n">
        <v>158595.87</v>
      </c>
      <c r="W15" s="62" t="n">
        <v>174817.8</v>
      </c>
      <c r="X15" s="62" t="n">
        <v>205086.8</v>
      </c>
      <c r="Y15" s="62" t="n">
        <v>227147.4</v>
      </c>
      <c r="Z15" s="63" t="n">
        <v>259285.17</v>
      </c>
      <c r="AB15" s="61" t="n">
        <v>5003.75764705882</v>
      </c>
      <c r="AC15" s="62" t="n">
        <v>5189.53863636364</v>
      </c>
      <c r="AD15" s="62" t="n">
        <v>3927.04545454545</v>
      </c>
      <c r="AE15" s="62" t="n">
        <v>4333.16346153846</v>
      </c>
      <c r="AF15" s="62" t="n">
        <v>7020.02619047619</v>
      </c>
      <c r="AG15" s="62" t="n">
        <v>3565.2703962704</v>
      </c>
      <c r="AH15" s="62" t="n">
        <v>3240.5625</v>
      </c>
      <c r="AI15" s="62" t="n">
        <v>4692.55632183908</v>
      </c>
      <c r="AJ15" s="62" t="n">
        <v>3729.17931034483</v>
      </c>
      <c r="AK15" s="62" t="n">
        <v>7006.71296296296</v>
      </c>
      <c r="AL15" s="62" t="n">
        <v>5059.77064220183</v>
      </c>
      <c r="AM15" s="63" t="n">
        <v>7270.98868778281</v>
      </c>
      <c r="AO15" s="61" t="n">
        <v>5003.75764705882</v>
      </c>
      <c r="AP15" s="62" t="n">
        <v>10193.2962834225</v>
      </c>
      <c r="AQ15" s="62" t="n">
        <v>14120.3417379679</v>
      </c>
      <c r="AR15" s="62" t="n">
        <v>18453.5051995064</v>
      </c>
      <c r="AS15" s="62" t="n">
        <v>25473.5313899826</v>
      </c>
      <c r="AT15" s="62" t="n">
        <v>29038.801786253</v>
      </c>
      <c r="AU15" s="62" t="n">
        <v>32279.364286253</v>
      </c>
      <c r="AV15" s="62" t="n">
        <v>36971.920608092</v>
      </c>
      <c r="AW15" s="62" t="n">
        <v>40701.0999184369</v>
      </c>
      <c r="AX15" s="62" t="n">
        <v>47707.8128813998</v>
      </c>
      <c r="AY15" s="62" t="n">
        <v>52767.5835236017</v>
      </c>
      <c r="AZ15" s="63" t="n">
        <v>60038.5722113845</v>
      </c>
    </row>
    <row r="16" customFormat="false" ht="15" hidden="false" customHeight="false" outlineLevel="1" collapsed="false">
      <c r="A16" s="64" t="s">
        <v>206</v>
      </c>
      <c r="B16" s="61" t="n">
        <v>197530</v>
      </c>
      <c r="C16" s="62" t="n">
        <v>89048</v>
      </c>
      <c r="D16" s="62" t="n">
        <v>165782.53</v>
      </c>
      <c r="E16" s="62" t="n">
        <v>189218.05</v>
      </c>
      <c r="F16" s="62" t="n">
        <v>348162</v>
      </c>
      <c r="G16" s="62" t="n">
        <v>175375.74</v>
      </c>
      <c r="H16" s="62" t="n">
        <v>127076</v>
      </c>
      <c r="I16" s="62" t="n">
        <v>185537</v>
      </c>
      <c r="J16" s="62" t="n">
        <v>126076.86</v>
      </c>
      <c r="K16" s="62" t="n">
        <v>259747.43</v>
      </c>
      <c r="L16" s="62" t="n">
        <v>212447</v>
      </c>
      <c r="M16" s="63" t="n">
        <v>283336.62</v>
      </c>
      <c r="O16" s="61" t="n">
        <v>197530</v>
      </c>
      <c r="P16" s="62" t="n">
        <v>286578</v>
      </c>
      <c r="Q16" s="62" t="n">
        <v>452360.53</v>
      </c>
      <c r="R16" s="62" t="n">
        <v>641578.58</v>
      </c>
      <c r="S16" s="62" t="n">
        <v>989740.58</v>
      </c>
      <c r="T16" s="62" t="n">
        <v>1165116.32</v>
      </c>
      <c r="U16" s="62" t="n">
        <v>1292192.32</v>
      </c>
      <c r="V16" s="62" t="n">
        <v>1477729.32</v>
      </c>
      <c r="W16" s="62" t="n">
        <v>1603806.18</v>
      </c>
      <c r="X16" s="62" t="n">
        <v>1863553.61</v>
      </c>
      <c r="Y16" s="62" t="n">
        <v>2076000.61</v>
      </c>
      <c r="Z16" s="63" t="n">
        <v>2359337.23</v>
      </c>
      <c r="AB16" s="61" t="n">
        <v>46477.6470588235</v>
      </c>
      <c r="AC16" s="62" t="n">
        <v>20238.1818181818</v>
      </c>
      <c r="AD16" s="62" t="n">
        <v>37677.8477272727</v>
      </c>
      <c r="AE16" s="62" t="n">
        <v>45485.1081730769</v>
      </c>
      <c r="AF16" s="62" t="n">
        <v>82895.7142857143</v>
      </c>
      <c r="AG16" s="62" t="n">
        <v>40880.1258741259</v>
      </c>
      <c r="AH16" s="62" t="n">
        <v>29415.7407407407</v>
      </c>
      <c r="AI16" s="62" t="n">
        <v>42652.183908046</v>
      </c>
      <c r="AJ16" s="62" t="n">
        <v>28983.1862068966</v>
      </c>
      <c r="AK16" s="62" t="n">
        <v>60126.7199074074</v>
      </c>
      <c r="AL16" s="62" t="n">
        <v>48726.376146789</v>
      </c>
      <c r="AM16" s="63" t="n">
        <v>64103.3076923077</v>
      </c>
      <c r="AO16" s="61" t="n">
        <v>46477.6470588235</v>
      </c>
      <c r="AP16" s="62" t="n">
        <v>66715.8288770054</v>
      </c>
      <c r="AQ16" s="62" t="n">
        <v>104393.676604278</v>
      </c>
      <c r="AR16" s="62" t="n">
        <v>149878.784777355</v>
      </c>
      <c r="AS16" s="62" t="n">
        <v>232774.499063069</v>
      </c>
      <c r="AT16" s="62" t="n">
        <v>273654.624937195</v>
      </c>
      <c r="AU16" s="62" t="n">
        <v>303070.365677936</v>
      </c>
      <c r="AV16" s="62" t="n">
        <v>345722.549585982</v>
      </c>
      <c r="AW16" s="62" t="n">
        <v>374705.735792878</v>
      </c>
      <c r="AX16" s="62" t="n">
        <v>434832.455700286</v>
      </c>
      <c r="AY16" s="62" t="n">
        <v>483558.831847075</v>
      </c>
      <c r="AZ16" s="63" t="n">
        <v>547662.139539383</v>
      </c>
    </row>
    <row r="17" customFormat="false" ht="15" hidden="false" customHeight="false" outlineLevel="1" collapsed="false">
      <c r="A17" s="64" t="s">
        <v>119</v>
      </c>
      <c r="B17" s="61" t="n">
        <v>1689447.02</v>
      </c>
      <c r="C17" s="62" t="n">
        <v>103994.63</v>
      </c>
      <c r="D17" s="62" t="n">
        <v>40592.78</v>
      </c>
      <c r="E17" s="62" t="n">
        <v>41393.19</v>
      </c>
      <c r="F17" s="62" t="n">
        <v>48010.01</v>
      </c>
      <c r="G17" s="62" t="n">
        <v>21115.37</v>
      </c>
      <c r="H17" s="62" t="n">
        <v>15546.07</v>
      </c>
      <c r="I17" s="62" t="n">
        <v>11398.59</v>
      </c>
      <c r="J17" s="62" t="n">
        <v>0</v>
      </c>
      <c r="K17" s="62" t="n">
        <v>315338.33</v>
      </c>
      <c r="L17" s="62" t="n">
        <v>2553339.81</v>
      </c>
      <c r="M17" s="63" t="n">
        <v>1596658.06</v>
      </c>
      <c r="O17" s="61" t="n">
        <v>1689447.02</v>
      </c>
      <c r="P17" s="62" t="n">
        <v>1793441.65</v>
      </c>
      <c r="Q17" s="62" t="n">
        <v>1834034.43</v>
      </c>
      <c r="R17" s="62" t="n">
        <v>1875427.62</v>
      </c>
      <c r="S17" s="62" t="n">
        <v>1923437.63</v>
      </c>
      <c r="T17" s="62" t="n">
        <v>1944553</v>
      </c>
      <c r="U17" s="62" t="n">
        <v>1960099.07</v>
      </c>
      <c r="V17" s="62" t="n">
        <v>1971497.66</v>
      </c>
      <c r="W17" s="62" t="n">
        <v>1971497.66</v>
      </c>
      <c r="X17" s="62" t="n">
        <v>2286835.99</v>
      </c>
      <c r="Y17" s="62" t="n">
        <v>4840175.8</v>
      </c>
      <c r="Z17" s="63" t="n">
        <v>6436833.86</v>
      </c>
      <c r="AB17" s="61" t="n">
        <v>397516.945882353</v>
      </c>
      <c r="AC17" s="62" t="n">
        <v>23635.1431818182</v>
      </c>
      <c r="AD17" s="62" t="n">
        <v>9225.63181818182</v>
      </c>
      <c r="AE17" s="62" t="n">
        <v>9950.28605769231</v>
      </c>
      <c r="AF17" s="62" t="n">
        <v>11430.9547619048</v>
      </c>
      <c r="AG17" s="62" t="n">
        <v>4921.99766899767</v>
      </c>
      <c r="AH17" s="62" t="n">
        <v>3598.62731481481</v>
      </c>
      <c r="AI17" s="62" t="n">
        <v>2620.36551724138</v>
      </c>
      <c r="AJ17" s="62" t="n">
        <v>0</v>
      </c>
      <c r="AK17" s="62" t="n">
        <v>72994.9837962963</v>
      </c>
      <c r="AL17" s="62" t="n">
        <v>585628.396788991</v>
      </c>
      <c r="AM17" s="63" t="n">
        <v>361234.85520362</v>
      </c>
      <c r="AO17" s="61" t="n">
        <v>397516.945882353</v>
      </c>
      <c r="AP17" s="62" t="n">
        <v>421152.089064171</v>
      </c>
      <c r="AQ17" s="62" t="n">
        <v>430377.720882353</v>
      </c>
      <c r="AR17" s="62" t="n">
        <v>440328.006940045</v>
      </c>
      <c r="AS17" s="62" t="n">
        <v>451758.96170195</v>
      </c>
      <c r="AT17" s="62" t="n">
        <v>456680.959370948</v>
      </c>
      <c r="AU17" s="62" t="n">
        <v>460279.586685763</v>
      </c>
      <c r="AV17" s="62" t="n">
        <v>462899.952203004</v>
      </c>
      <c r="AW17" s="62" t="n">
        <v>462899.952203004</v>
      </c>
      <c r="AX17" s="62" t="n">
        <v>535894.9359993</v>
      </c>
      <c r="AY17" s="62" t="n">
        <v>1121523.33278829</v>
      </c>
      <c r="AZ17" s="63" t="n">
        <v>1482758.18799191</v>
      </c>
    </row>
    <row r="18" customFormat="false" ht="15" hidden="false" customHeight="false" outlineLevel="1" collapsed="false">
      <c r="A18" s="64" t="s">
        <v>207</v>
      </c>
      <c r="B18" s="61" t="n">
        <v>97800</v>
      </c>
      <c r="C18" s="62" t="n">
        <v>61607.5</v>
      </c>
      <c r="D18" s="62" t="n">
        <v>83111.86</v>
      </c>
      <c r="E18" s="62" t="n">
        <v>87753.13</v>
      </c>
      <c r="F18" s="62" t="n">
        <v>134415</v>
      </c>
      <c r="G18" s="62" t="n">
        <v>81582</v>
      </c>
      <c r="H18" s="62" t="n">
        <v>43550</v>
      </c>
      <c r="I18" s="62" t="n">
        <v>69930</v>
      </c>
      <c r="J18" s="62" t="n">
        <v>59150</v>
      </c>
      <c r="K18" s="62" t="n">
        <v>69600</v>
      </c>
      <c r="L18" s="62" t="n">
        <v>134900</v>
      </c>
      <c r="M18" s="63" t="n">
        <v>150450</v>
      </c>
      <c r="O18" s="61" t="n">
        <v>97800</v>
      </c>
      <c r="P18" s="62" t="n">
        <v>159407.5</v>
      </c>
      <c r="Q18" s="62" t="n">
        <v>242519.36</v>
      </c>
      <c r="R18" s="62" t="n">
        <v>330272.49</v>
      </c>
      <c r="S18" s="62" t="n">
        <v>464687.49</v>
      </c>
      <c r="T18" s="62" t="n">
        <v>546269.49</v>
      </c>
      <c r="U18" s="62" t="n">
        <v>589819.49</v>
      </c>
      <c r="V18" s="62" t="n">
        <v>659749.49</v>
      </c>
      <c r="W18" s="62" t="n">
        <v>718899.49</v>
      </c>
      <c r="X18" s="62" t="n">
        <v>788499.49</v>
      </c>
      <c r="Y18" s="62" t="n">
        <v>923399.49</v>
      </c>
      <c r="Z18" s="63" t="n">
        <v>1073849.49</v>
      </c>
      <c r="AB18" s="61" t="n">
        <v>23011.7647058824</v>
      </c>
      <c r="AC18" s="62" t="n">
        <v>14001.7045454545</v>
      </c>
      <c r="AD18" s="62" t="n">
        <v>18889.0590909091</v>
      </c>
      <c r="AE18" s="62" t="n">
        <v>21094.5024038462</v>
      </c>
      <c r="AF18" s="62" t="n">
        <v>32003.5714285714</v>
      </c>
      <c r="AG18" s="62" t="n">
        <v>19016.7832167832</v>
      </c>
      <c r="AH18" s="62" t="n">
        <v>10081.0185185185</v>
      </c>
      <c r="AI18" s="62" t="n">
        <v>16075.8620689655</v>
      </c>
      <c r="AJ18" s="62" t="n">
        <v>13597.7011494253</v>
      </c>
      <c r="AK18" s="62" t="n">
        <v>16111.1111111111</v>
      </c>
      <c r="AL18" s="62" t="n">
        <v>30940.3669724771</v>
      </c>
      <c r="AM18" s="63" t="n">
        <v>34038.4615384615</v>
      </c>
      <c r="AO18" s="61" t="n">
        <v>23011.7647058824</v>
      </c>
      <c r="AP18" s="62" t="n">
        <v>37013.4692513369</v>
      </c>
      <c r="AQ18" s="62" t="n">
        <v>55902.528342246</v>
      </c>
      <c r="AR18" s="62" t="n">
        <v>76997.0307460921</v>
      </c>
      <c r="AS18" s="62" t="n">
        <v>109000.602174664</v>
      </c>
      <c r="AT18" s="62" t="n">
        <v>128017.385391447</v>
      </c>
      <c r="AU18" s="62" t="n">
        <v>138098.403909965</v>
      </c>
      <c r="AV18" s="62" t="n">
        <v>154174.265978931</v>
      </c>
      <c r="AW18" s="62" t="n">
        <v>167771.967128356</v>
      </c>
      <c r="AX18" s="62" t="n">
        <v>183883.078239467</v>
      </c>
      <c r="AY18" s="62" t="n">
        <v>214823.445211944</v>
      </c>
      <c r="AZ18" s="63" t="n">
        <v>248861.906750406</v>
      </c>
    </row>
    <row r="19" customFormat="false" ht="15" hidden="false" customHeight="false" outlineLevel="1" collapsed="false">
      <c r="A19" s="64" t="s">
        <v>208</v>
      </c>
      <c r="B19" s="61" t="n">
        <v>7045.5</v>
      </c>
      <c r="C19" s="62" t="n">
        <v>9145.3</v>
      </c>
      <c r="D19" s="62" t="n">
        <v>9697</v>
      </c>
      <c r="E19" s="62" t="n">
        <v>8646</v>
      </c>
      <c r="F19" s="62" t="n">
        <v>6412</v>
      </c>
      <c r="G19" s="62" t="n">
        <v>13455</v>
      </c>
      <c r="H19" s="62" t="n">
        <v>5501.5</v>
      </c>
      <c r="I19" s="62" t="n">
        <v>3192</v>
      </c>
      <c r="J19" s="62" t="n">
        <v>8869.5</v>
      </c>
      <c r="K19" s="62" t="n">
        <v>6709</v>
      </c>
      <c r="L19" s="62" t="n">
        <v>1441.5</v>
      </c>
      <c r="M19" s="63" t="n">
        <v>1723</v>
      </c>
      <c r="O19" s="61" t="n">
        <v>7045.5</v>
      </c>
      <c r="P19" s="62" t="n">
        <v>16190.8</v>
      </c>
      <c r="Q19" s="62" t="n">
        <v>25887.8</v>
      </c>
      <c r="R19" s="62" t="n">
        <v>34533.8</v>
      </c>
      <c r="S19" s="62" t="n">
        <v>40945.8</v>
      </c>
      <c r="T19" s="62" t="n">
        <v>54400.8</v>
      </c>
      <c r="U19" s="62" t="n">
        <v>59902.3</v>
      </c>
      <c r="V19" s="62" t="n">
        <v>63094.3</v>
      </c>
      <c r="W19" s="62" t="n">
        <v>71963.8</v>
      </c>
      <c r="X19" s="62" t="n">
        <v>78672.8</v>
      </c>
      <c r="Y19" s="62" t="n">
        <v>80114.3</v>
      </c>
      <c r="Z19" s="63" t="n">
        <v>81837.3</v>
      </c>
      <c r="AB19" s="61" t="n">
        <v>1657.76470588235</v>
      </c>
      <c r="AC19" s="62" t="n">
        <v>2078.47727272727</v>
      </c>
      <c r="AD19" s="62" t="n">
        <v>2203.86363636364</v>
      </c>
      <c r="AE19" s="62" t="n">
        <v>2078.36538461538</v>
      </c>
      <c r="AF19" s="62" t="n">
        <v>1526.66666666667</v>
      </c>
      <c r="AG19" s="62" t="n">
        <v>3136.36363636364</v>
      </c>
      <c r="AH19" s="62" t="n">
        <v>1273.49537037037</v>
      </c>
      <c r="AI19" s="62" t="n">
        <v>733.793103448276</v>
      </c>
      <c r="AJ19" s="62" t="n">
        <v>2038.96551724138</v>
      </c>
      <c r="AK19" s="62" t="n">
        <v>1553.00925925926</v>
      </c>
      <c r="AL19" s="62" t="n">
        <v>330.619266055046</v>
      </c>
      <c r="AM19" s="63" t="n">
        <v>389.819004524887</v>
      </c>
      <c r="AO19" s="61" t="n">
        <v>1657.76470588235</v>
      </c>
      <c r="AP19" s="62" t="n">
        <v>3736.24197860962</v>
      </c>
      <c r="AQ19" s="62" t="n">
        <v>5940.10561497326</v>
      </c>
      <c r="AR19" s="62" t="n">
        <v>8018.47099958865</v>
      </c>
      <c r="AS19" s="62" t="n">
        <v>9545.13766625531</v>
      </c>
      <c r="AT19" s="62" t="n">
        <v>12681.5013026189</v>
      </c>
      <c r="AU19" s="62" t="n">
        <v>13954.9966729893</v>
      </c>
      <c r="AV19" s="62" t="n">
        <v>14688.7897764376</v>
      </c>
      <c r="AW19" s="62" t="n">
        <v>16727.755293679</v>
      </c>
      <c r="AX19" s="62" t="n">
        <v>18280.7645529382</v>
      </c>
      <c r="AY19" s="62" t="n">
        <v>18611.3838189933</v>
      </c>
      <c r="AZ19" s="63" t="n">
        <v>19001.2028235182</v>
      </c>
    </row>
    <row r="20" customFormat="false" ht="15" hidden="false" customHeight="false" outlineLevel="0" collapsed="false">
      <c r="A20" s="54" t="s">
        <v>209</v>
      </c>
      <c r="B20" s="66" t="n">
        <v>2762144.35</v>
      </c>
      <c r="C20" s="66" t="n">
        <v>854153.76</v>
      </c>
      <c r="D20" s="66" t="n">
        <v>972607.42</v>
      </c>
      <c r="E20" s="66" t="n">
        <v>1255150.31</v>
      </c>
      <c r="F20" s="66" t="n">
        <v>1539983</v>
      </c>
      <c r="G20" s="66" t="n">
        <v>841505.43</v>
      </c>
      <c r="H20" s="66" t="n">
        <v>664429.1</v>
      </c>
      <c r="I20" s="66" t="n">
        <v>799047.99</v>
      </c>
      <c r="J20" s="66" t="n">
        <v>656025.2</v>
      </c>
      <c r="K20" s="66" t="n">
        <v>1258744.64</v>
      </c>
      <c r="L20" s="66" t="n">
        <v>3836071.24</v>
      </c>
      <c r="M20" s="66" t="n">
        <v>3244658.85</v>
      </c>
      <c r="O20" s="66" t="n">
        <v>2762144.35</v>
      </c>
      <c r="P20" s="66" t="n">
        <v>3616298.11</v>
      </c>
      <c r="Q20" s="66" t="n">
        <v>4588905.53</v>
      </c>
      <c r="R20" s="66" t="n">
        <v>5844055.84</v>
      </c>
      <c r="S20" s="66" t="n">
        <v>7384038.84</v>
      </c>
      <c r="T20" s="66" t="n">
        <v>8225544.27</v>
      </c>
      <c r="U20" s="66" t="n">
        <v>8889973.37</v>
      </c>
      <c r="V20" s="66" t="n">
        <v>9689021.36</v>
      </c>
      <c r="W20" s="66" t="n">
        <v>10345046.56</v>
      </c>
      <c r="X20" s="66" t="n">
        <v>11603791.2</v>
      </c>
      <c r="Y20" s="66" t="n">
        <v>15439862.44</v>
      </c>
      <c r="Z20" s="66" t="n">
        <v>18684521.29</v>
      </c>
      <c r="AB20" s="66" t="n">
        <v>649916.317647059</v>
      </c>
      <c r="AC20" s="66" t="n">
        <v>194125.854545455</v>
      </c>
      <c r="AD20" s="66" t="n">
        <v>221047.140909091</v>
      </c>
      <c r="AE20" s="66" t="n">
        <v>301718.824519231</v>
      </c>
      <c r="AF20" s="66" t="n">
        <v>366662.619047619</v>
      </c>
      <c r="AG20" s="66" t="n">
        <v>196155.111888112</v>
      </c>
      <c r="AH20" s="66" t="n">
        <v>153803.032407407</v>
      </c>
      <c r="AI20" s="66" t="n">
        <v>183689.193103448</v>
      </c>
      <c r="AJ20" s="66" t="n">
        <v>150810.390804598</v>
      </c>
      <c r="AK20" s="66" t="n">
        <v>291376.074074074</v>
      </c>
      <c r="AL20" s="66" t="n">
        <v>879832.853211009</v>
      </c>
      <c r="AM20" s="66" t="n">
        <v>734085.712669683</v>
      </c>
      <c r="AO20" s="66" t="n">
        <v>649916.317647059</v>
      </c>
      <c r="AP20" s="66" t="n">
        <v>844042.172192514</v>
      </c>
      <c r="AQ20" s="66" t="n">
        <v>1065089.3131016</v>
      </c>
      <c r="AR20" s="66" t="n">
        <v>1366808.13762084</v>
      </c>
      <c r="AS20" s="66" t="n">
        <v>1733470.75666845</v>
      </c>
      <c r="AT20" s="66" t="n">
        <v>1929625.86855657</v>
      </c>
      <c r="AU20" s="66" t="n">
        <v>2083428.90096397</v>
      </c>
      <c r="AV20" s="66" t="n">
        <v>2267118.09406742</v>
      </c>
      <c r="AW20" s="66" t="n">
        <v>2417928.48487202</v>
      </c>
      <c r="AX20" s="66" t="n">
        <v>2709304.55894609</v>
      </c>
      <c r="AY20" s="66" t="n">
        <v>3589137.4121571</v>
      </c>
      <c r="AZ20" s="66" t="n">
        <v>4323223.12482679</v>
      </c>
    </row>
    <row r="21" customFormat="false" ht="15" hidden="false" customHeight="false" outlineLevel="0" collapsed="false">
      <c r="A21" s="54"/>
      <c r="B21" s="60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/>
      <c r="O21" s="60" t="n">
        <v>0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9"/>
      <c r="AB21" s="60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9"/>
      <c r="AO21" s="60" t="n">
        <v>0</v>
      </c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</row>
    <row r="22" customFormat="false" ht="16.5" hidden="false" customHeight="false" outlineLevel="0" collapsed="false">
      <c r="A22" s="54" t="s">
        <v>278</v>
      </c>
      <c r="B22" s="67" t="n">
        <v>2217333.89</v>
      </c>
      <c r="C22" s="67" t="n">
        <v>739448.92</v>
      </c>
      <c r="D22" s="67" t="n">
        <v>1131182.82</v>
      </c>
      <c r="E22" s="67" t="n">
        <v>1715771.08</v>
      </c>
      <c r="F22" s="67" t="n">
        <v>2594356.54</v>
      </c>
      <c r="G22" s="67" t="n">
        <v>1318154.51</v>
      </c>
      <c r="H22" s="67" t="n">
        <v>352212.99</v>
      </c>
      <c r="I22" s="67" t="n">
        <v>363166.15</v>
      </c>
      <c r="J22" s="67" t="n">
        <v>217345.63</v>
      </c>
      <c r="K22" s="67" t="n">
        <v>1282287.63</v>
      </c>
      <c r="L22" s="67" t="n">
        <v>2619161.01</v>
      </c>
      <c r="M22" s="67" t="n">
        <v>3120353.94</v>
      </c>
      <c r="O22" s="68" t="n">
        <v>2217333.89</v>
      </c>
      <c r="P22" s="68" t="n">
        <v>2956782.81</v>
      </c>
      <c r="Q22" s="68" t="n">
        <v>4087965.63</v>
      </c>
      <c r="R22" s="68" t="n">
        <v>5803736.71</v>
      </c>
      <c r="S22" s="68" t="n">
        <v>8398093.25</v>
      </c>
      <c r="T22" s="68" t="n">
        <v>9716247.76</v>
      </c>
      <c r="U22" s="68" t="n">
        <v>10068460.75</v>
      </c>
      <c r="V22" s="68" t="n">
        <v>10431626.9</v>
      </c>
      <c r="W22" s="68" t="n">
        <v>10648972.53</v>
      </c>
      <c r="X22" s="68" t="n">
        <v>11931260.16</v>
      </c>
      <c r="Y22" s="68" t="n">
        <v>14550421.17</v>
      </c>
      <c r="Z22" s="68" t="n">
        <v>17670775.11</v>
      </c>
      <c r="AB22" s="68" t="n">
        <v>521725.621176471</v>
      </c>
      <c r="AC22" s="68" t="n">
        <v>168056.572727273</v>
      </c>
      <c r="AD22" s="68" t="n">
        <v>257087.004545455</v>
      </c>
      <c r="AE22" s="68" t="n">
        <v>412444.971153846</v>
      </c>
      <c r="AF22" s="68" t="n">
        <v>617703.938095238</v>
      </c>
      <c r="AG22" s="68" t="n">
        <v>307262.123543123</v>
      </c>
      <c r="AH22" s="68" t="n">
        <v>81530.7847222223</v>
      </c>
      <c r="AI22" s="68" t="n">
        <v>83486.4712643678</v>
      </c>
      <c r="AJ22" s="68" t="n">
        <v>49964.5126436782</v>
      </c>
      <c r="AK22" s="68" t="n">
        <v>296825.840277778</v>
      </c>
      <c r="AL22" s="68" t="n">
        <v>600725.002293578</v>
      </c>
      <c r="AM22" s="68" t="n">
        <v>705962.429864254</v>
      </c>
      <c r="AO22" s="68" t="n">
        <v>521725.621176471</v>
      </c>
      <c r="AP22" s="68" t="n">
        <v>689782.193903743</v>
      </c>
      <c r="AQ22" s="68" t="n">
        <v>946869.198449198</v>
      </c>
      <c r="AR22" s="68" t="n">
        <v>1359314.16960304</v>
      </c>
      <c r="AS22" s="68" t="n">
        <v>1977018.10769828</v>
      </c>
      <c r="AT22" s="68" t="n">
        <v>2284280.2312414</v>
      </c>
      <c r="AU22" s="68" t="n">
        <v>2365811.01596363</v>
      </c>
      <c r="AV22" s="68" t="n">
        <v>2449297.48722799</v>
      </c>
      <c r="AW22" s="68" t="n">
        <v>2499261.99987167</v>
      </c>
      <c r="AX22" s="68" t="n">
        <v>2796087.84014945</v>
      </c>
      <c r="AY22" s="68" t="n">
        <v>3396812.84244303</v>
      </c>
      <c r="AZ22" s="68" t="n">
        <v>4102775.27230728</v>
      </c>
    </row>
    <row r="23" customFormat="false" ht="16.5" hidden="false" customHeight="false" outlineLevel="0" collapsed="false">
      <c r="A23" s="54"/>
      <c r="B23" s="103"/>
      <c r="C23" s="103"/>
      <c r="D23" s="103"/>
      <c r="E23" s="103"/>
      <c r="F23" s="103"/>
      <c r="G23" s="103"/>
      <c r="H23" s="103" t="n">
        <v>166807</v>
      </c>
      <c r="I23" s="104" t="n">
        <v>0</v>
      </c>
      <c r="J23" s="104" t="n">
        <v>0</v>
      </c>
      <c r="K23" s="104" t="n">
        <v>0</v>
      </c>
      <c r="L23" s="104" t="n">
        <v>-1000</v>
      </c>
      <c r="M23" s="105" t="n">
        <v>0</v>
      </c>
      <c r="O23" s="103" t="n">
        <v>0</v>
      </c>
      <c r="P23" s="104" t="n">
        <v>0</v>
      </c>
      <c r="Q23" s="104" t="n">
        <v>0</v>
      </c>
      <c r="R23" s="104" t="n">
        <v>0</v>
      </c>
      <c r="S23" s="104" t="n">
        <v>0</v>
      </c>
      <c r="T23" s="106" t="n">
        <v>0</v>
      </c>
      <c r="U23" s="106" t="n">
        <v>166807</v>
      </c>
      <c r="V23" s="106" t="n">
        <v>166807</v>
      </c>
      <c r="W23" s="106" t="n">
        <v>166807</v>
      </c>
      <c r="X23" s="106" t="n">
        <v>166807</v>
      </c>
      <c r="Y23" s="106" t="n">
        <v>165807</v>
      </c>
      <c r="Z23" s="107" t="n">
        <v>165807</v>
      </c>
      <c r="AB23" s="108" t="n">
        <v>0</v>
      </c>
      <c r="AC23" s="106" t="n">
        <v>0</v>
      </c>
      <c r="AD23" s="106" t="n">
        <v>0</v>
      </c>
      <c r="AE23" s="106" t="n">
        <v>0</v>
      </c>
      <c r="AF23" s="106" t="n">
        <v>0</v>
      </c>
      <c r="AG23" s="106" t="n">
        <v>0</v>
      </c>
      <c r="AH23" s="106" t="n">
        <v>38612.7314814815</v>
      </c>
      <c r="AI23" s="106" t="n">
        <v>0</v>
      </c>
      <c r="AJ23" s="106" t="n">
        <v>0</v>
      </c>
      <c r="AK23" s="106" t="n">
        <v>0</v>
      </c>
      <c r="AL23" s="106" t="n">
        <v>-229.357798165138</v>
      </c>
      <c r="AM23" s="107" t="n">
        <v>0</v>
      </c>
      <c r="AO23" s="108" t="n">
        <v>0</v>
      </c>
      <c r="AP23" s="106" t="n">
        <v>0</v>
      </c>
      <c r="AQ23" s="106" t="n">
        <v>0</v>
      </c>
      <c r="AR23" s="106" t="n">
        <v>0</v>
      </c>
      <c r="AS23" s="106" t="n">
        <v>0</v>
      </c>
      <c r="AT23" s="106" t="n">
        <v>0</v>
      </c>
      <c r="AU23" s="106" t="n">
        <v>38612.7314814815</v>
      </c>
      <c r="AV23" s="106" t="n">
        <v>38612.7314814815</v>
      </c>
      <c r="AW23" s="106" t="n">
        <v>38612.7314814815</v>
      </c>
      <c r="AX23" s="106" t="n">
        <v>38612.7314814815</v>
      </c>
      <c r="AY23" s="106" t="n">
        <v>38383.3736833163</v>
      </c>
      <c r="AZ23" s="107" t="n">
        <v>38383.3736833163</v>
      </c>
    </row>
    <row r="24" customFormat="false" ht="15" hidden="false" customHeight="false" outlineLevel="0" collapsed="false">
      <c r="A24" s="54"/>
      <c r="B24" s="69" t="n">
        <v>6125.23174033149</v>
      </c>
      <c r="C24" s="69" t="n">
        <v>2042.67657458564</v>
      </c>
      <c r="D24" s="69" t="n">
        <v>3124.8144198895</v>
      </c>
      <c r="E24" s="69" t="n">
        <v>4739.6991160221</v>
      </c>
      <c r="F24" s="69" t="n">
        <v>7166.73077348066</v>
      </c>
      <c r="G24" s="69" t="n">
        <v>3641.31080110497</v>
      </c>
      <c r="H24" s="69" t="n">
        <v>972.964060773481</v>
      </c>
      <c r="I24" s="69" t="n">
        <v>1003.22140883978</v>
      </c>
      <c r="J24" s="69" t="n">
        <v>600.40229281768</v>
      </c>
      <c r="K24" s="69" t="n">
        <v>3542.23102209945</v>
      </c>
      <c r="L24" s="69" t="n">
        <v>7235.25140883978</v>
      </c>
      <c r="M24" s="109"/>
      <c r="O24" s="69" t="n">
        <v>6125.23174033149</v>
      </c>
      <c r="P24" s="70" t="n">
        <v>4446.28993984962</v>
      </c>
      <c r="Q24" s="70" t="n">
        <v>3381.27843672457</v>
      </c>
      <c r="R24" s="70" t="n">
        <v>3504.6719263285</v>
      </c>
      <c r="S24" s="70" t="n">
        <v>3834.74577625571</v>
      </c>
      <c r="T24" s="62"/>
      <c r="U24" s="62"/>
      <c r="V24" s="62"/>
      <c r="W24" s="62"/>
      <c r="X24" s="62"/>
      <c r="Y24" s="62"/>
      <c r="Z24" s="63"/>
      <c r="AB24" s="61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3"/>
      <c r="AO24" s="61" t="n">
        <v>0</v>
      </c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</row>
    <row r="25" customFormat="false" ht="15" hidden="false" customHeight="false" outlineLevel="1" collapsed="false">
      <c r="A25" s="54" t="s">
        <v>211</v>
      </c>
      <c r="B25" s="57"/>
      <c r="C25" s="57"/>
      <c r="D25" s="57"/>
      <c r="E25" s="57"/>
      <c r="F25" s="57"/>
      <c r="G25" s="57"/>
      <c r="H25" s="62"/>
      <c r="I25" s="62"/>
      <c r="J25" s="62"/>
      <c r="K25" s="62"/>
      <c r="L25" s="62"/>
      <c r="M25" s="63"/>
      <c r="O25" s="61" t="n">
        <v>0</v>
      </c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  <c r="AB25" s="61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3"/>
      <c r="AO25" s="61" t="n">
        <v>0</v>
      </c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</row>
    <row r="26" customFormat="false" ht="15" hidden="false" customHeight="false" outlineLevel="1" collapsed="false">
      <c r="A26" s="64" t="s">
        <v>212</v>
      </c>
      <c r="B26" s="61" t="n">
        <v>23995</v>
      </c>
      <c r="C26" s="62" t="n">
        <v>48046</v>
      </c>
      <c r="D26" s="62" t="n">
        <v>133187.5</v>
      </c>
      <c r="E26" s="62" t="n">
        <v>201762.81</v>
      </c>
      <c r="F26" s="62" t="n">
        <v>194726</v>
      </c>
      <c r="G26" s="62" t="n">
        <v>33898.3</v>
      </c>
      <c r="H26" s="62" t="n">
        <v>21153.46</v>
      </c>
      <c r="I26" s="62" t="n">
        <v>0</v>
      </c>
      <c r="J26" s="62" t="n">
        <v>0</v>
      </c>
      <c r="K26" s="62" t="n">
        <v>215630.98</v>
      </c>
      <c r="L26" s="62" t="n">
        <v>245728.19</v>
      </c>
      <c r="M26" s="63" t="n">
        <v>155242.7</v>
      </c>
      <c r="O26" s="61" t="n">
        <v>23995</v>
      </c>
      <c r="P26" s="62" t="n">
        <v>72041</v>
      </c>
      <c r="Q26" s="62" t="n">
        <v>205228.5</v>
      </c>
      <c r="R26" s="62" t="n">
        <v>406991.31</v>
      </c>
      <c r="S26" s="62" t="n">
        <v>601717.31</v>
      </c>
      <c r="T26" s="62" t="n">
        <v>635615.61</v>
      </c>
      <c r="U26" s="62" t="n">
        <v>656769.07</v>
      </c>
      <c r="V26" s="62" t="n">
        <v>656769.07</v>
      </c>
      <c r="W26" s="62" t="n">
        <v>656769.07</v>
      </c>
      <c r="X26" s="62" t="n">
        <v>872400.05</v>
      </c>
      <c r="Y26" s="62" t="n">
        <v>1118128.24</v>
      </c>
      <c r="Z26" s="63" t="n">
        <v>1273370.94</v>
      </c>
      <c r="AB26" s="61" t="n">
        <v>5645.88235294118</v>
      </c>
      <c r="AC26" s="62" t="n">
        <v>10919.5454545455</v>
      </c>
      <c r="AD26" s="62" t="n">
        <v>30269.8863636364</v>
      </c>
      <c r="AE26" s="62" t="n">
        <v>48500.6754807692</v>
      </c>
      <c r="AF26" s="62" t="n">
        <v>46363.3333333333</v>
      </c>
      <c r="AG26" s="62" t="n">
        <v>7901.70163170163</v>
      </c>
      <c r="AH26" s="62" t="n">
        <v>4896.63425925926</v>
      </c>
      <c r="AI26" s="62" t="n">
        <v>0</v>
      </c>
      <c r="AJ26" s="62" t="n">
        <v>0</v>
      </c>
      <c r="AK26" s="62" t="n">
        <v>49914.5787037037</v>
      </c>
      <c r="AL26" s="62" t="n">
        <v>56359.6766055046</v>
      </c>
      <c r="AM26" s="63" t="n">
        <v>35122.7828054299</v>
      </c>
      <c r="AO26" s="61" t="n">
        <v>5645.88235294118</v>
      </c>
      <c r="AP26" s="62" t="n">
        <v>16565.4278074866</v>
      </c>
      <c r="AQ26" s="62" t="n">
        <v>46835.314171123</v>
      </c>
      <c r="AR26" s="62" t="n">
        <v>95335.9896518922</v>
      </c>
      <c r="AS26" s="62" t="n">
        <v>141699.322985226</v>
      </c>
      <c r="AT26" s="62" t="n">
        <v>149601.024616927</v>
      </c>
      <c r="AU26" s="62" t="n">
        <v>154497.658876186</v>
      </c>
      <c r="AV26" s="62" t="n">
        <v>154497.658876186</v>
      </c>
      <c r="AW26" s="62" t="n">
        <v>154497.658876186</v>
      </c>
      <c r="AX26" s="62" t="n">
        <v>204412.23757989</v>
      </c>
      <c r="AY26" s="62" t="n">
        <v>260771.914185395</v>
      </c>
      <c r="AZ26" s="63" t="n">
        <v>295894.696990825</v>
      </c>
    </row>
    <row r="27" customFormat="false" ht="15" hidden="false" customHeight="false" outlineLevel="1" collapsed="false">
      <c r="A27" s="64" t="s">
        <v>213</v>
      </c>
      <c r="B27" s="61" t="n">
        <v>2880</v>
      </c>
      <c r="C27" s="62" t="n">
        <v>0</v>
      </c>
      <c r="D27" s="62" t="n">
        <v>270</v>
      </c>
      <c r="E27" s="62" t="n">
        <v>0</v>
      </c>
      <c r="F27" s="62" t="n">
        <v>0</v>
      </c>
      <c r="G27" s="62" t="n">
        <v>0</v>
      </c>
      <c r="H27" s="62" t="n">
        <v>0</v>
      </c>
      <c r="I27" s="62" t="n">
        <v>0</v>
      </c>
      <c r="J27" s="62" t="n">
        <v>0</v>
      </c>
      <c r="K27" s="62" t="n">
        <v>0</v>
      </c>
      <c r="L27" s="62" t="n">
        <v>0</v>
      </c>
      <c r="M27" s="63" t="n">
        <v>0</v>
      </c>
      <c r="O27" s="61" t="n">
        <v>2880</v>
      </c>
      <c r="P27" s="62" t="n">
        <v>2880</v>
      </c>
      <c r="Q27" s="62" t="n">
        <v>3150</v>
      </c>
      <c r="R27" s="62" t="n">
        <v>3150</v>
      </c>
      <c r="S27" s="62" t="n">
        <v>3150</v>
      </c>
      <c r="T27" s="62" t="n">
        <v>3150</v>
      </c>
      <c r="U27" s="62" t="n">
        <v>3150</v>
      </c>
      <c r="V27" s="62" t="n">
        <v>3150</v>
      </c>
      <c r="W27" s="62" t="n">
        <v>3150</v>
      </c>
      <c r="X27" s="62" t="n">
        <v>3150</v>
      </c>
      <c r="Y27" s="62" t="n">
        <v>3150</v>
      </c>
      <c r="Z27" s="63" t="n">
        <v>3150</v>
      </c>
      <c r="AB27" s="61" t="n">
        <v>677.647058823529</v>
      </c>
      <c r="AC27" s="62" t="n">
        <v>0</v>
      </c>
      <c r="AD27" s="62" t="n">
        <v>61.3636363636364</v>
      </c>
      <c r="AE27" s="62" t="n">
        <v>0</v>
      </c>
      <c r="AF27" s="62" t="n">
        <v>0</v>
      </c>
      <c r="AG27" s="62" t="n">
        <v>0</v>
      </c>
      <c r="AH27" s="62" t="n">
        <v>0</v>
      </c>
      <c r="AI27" s="62" t="n">
        <v>0</v>
      </c>
      <c r="AJ27" s="62" t="n">
        <v>0</v>
      </c>
      <c r="AK27" s="62" t="n">
        <v>0</v>
      </c>
      <c r="AL27" s="62" t="n">
        <v>0</v>
      </c>
      <c r="AM27" s="63" t="n">
        <v>0</v>
      </c>
      <c r="AO27" s="61" t="n">
        <v>677.647058823529</v>
      </c>
      <c r="AP27" s="62" t="n">
        <v>677.647058823529</v>
      </c>
      <c r="AQ27" s="62" t="n">
        <v>739.010695187166</v>
      </c>
      <c r="AR27" s="62" t="n">
        <v>739.010695187166</v>
      </c>
      <c r="AS27" s="62" t="n">
        <v>739.010695187166</v>
      </c>
      <c r="AT27" s="62" t="n">
        <v>739.010695187166</v>
      </c>
      <c r="AU27" s="62" t="n">
        <v>739.010695187166</v>
      </c>
      <c r="AV27" s="62" t="n">
        <v>739.010695187166</v>
      </c>
      <c r="AW27" s="62" t="n">
        <v>739.010695187166</v>
      </c>
      <c r="AX27" s="62" t="n">
        <v>739.010695187166</v>
      </c>
      <c r="AY27" s="62" t="n">
        <v>739.010695187166</v>
      </c>
      <c r="AZ27" s="63" t="n">
        <v>739.010695187166</v>
      </c>
    </row>
    <row r="28" customFormat="false" ht="15" hidden="false" customHeight="false" outlineLevel="1" collapsed="false">
      <c r="A28" s="64" t="s">
        <v>214</v>
      </c>
      <c r="B28" s="61" t="n">
        <v>0</v>
      </c>
      <c r="C28" s="62" t="n">
        <v>0</v>
      </c>
      <c r="D28" s="62" t="n">
        <v>0</v>
      </c>
      <c r="E28" s="62" t="n">
        <v>0</v>
      </c>
      <c r="F28" s="62" t="n">
        <v>0</v>
      </c>
      <c r="G28" s="62" t="n">
        <v>0</v>
      </c>
      <c r="H28" s="62" t="n">
        <v>0</v>
      </c>
      <c r="I28" s="62" t="n">
        <v>0</v>
      </c>
      <c r="J28" s="62" t="n">
        <v>0</v>
      </c>
      <c r="K28" s="62" t="n">
        <v>0</v>
      </c>
      <c r="L28" s="62" t="n">
        <v>0</v>
      </c>
      <c r="M28" s="63" t="n">
        <v>0</v>
      </c>
      <c r="O28" s="61" t="n">
        <v>0</v>
      </c>
      <c r="P28" s="62" t="n">
        <v>0</v>
      </c>
      <c r="Q28" s="62" t="n">
        <v>0</v>
      </c>
      <c r="R28" s="62" t="n">
        <v>0</v>
      </c>
      <c r="S28" s="62" t="n">
        <v>0</v>
      </c>
      <c r="T28" s="62" t="n">
        <v>0</v>
      </c>
      <c r="U28" s="62" t="n">
        <v>0</v>
      </c>
      <c r="V28" s="62" t="n">
        <v>0</v>
      </c>
      <c r="W28" s="62" t="n">
        <v>0</v>
      </c>
      <c r="X28" s="62" t="n">
        <v>0</v>
      </c>
      <c r="Y28" s="62" t="n">
        <v>0</v>
      </c>
      <c r="Z28" s="63" t="n">
        <v>0</v>
      </c>
      <c r="AB28" s="61" t="n">
        <v>0</v>
      </c>
      <c r="AC28" s="62" t="n">
        <v>0</v>
      </c>
      <c r="AD28" s="62" t="n">
        <v>0</v>
      </c>
      <c r="AE28" s="62" t="n">
        <v>0</v>
      </c>
      <c r="AF28" s="62" t="n">
        <v>0</v>
      </c>
      <c r="AG28" s="62" t="n">
        <v>0</v>
      </c>
      <c r="AH28" s="62" t="n">
        <v>0</v>
      </c>
      <c r="AI28" s="62" t="n">
        <v>0</v>
      </c>
      <c r="AJ28" s="62" t="n">
        <v>0</v>
      </c>
      <c r="AK28" s="62" t="n">
        <v>0</v>
      </c>
      <c r="AL28" s="62" t="n">
        <v>0</v>
      </c>
      <c r="AM28" s="63" t="n">
        <v>0</v>
      </c>
      <c r="AO28" s="61" t="n">
        <v>0</v>
      </c>
      <c r="AP28" s="62" t="n">
        <v>0</v>
      </c>
      <c r="AQ28" s="62" t="n">
        <v>0</v>
      </c>
      <c r="AR28" s="62" t="n">
        <v>0</v>
      </c>
      <c r="AS28" s="62" t="n">
        <v>0</v>
      </c>
      <c r="AT28" s="62" t="n">
        <v>0</v>
      </c>
      <c r="AU28" s="62" t="n">
        <v>0</v>
      </c>
      <c r="AV28" s="62" t="n">
        <v>0</v>
      </c>
      <c r="AW28" s="62" t="n">
        <v>0</v>
      </c>
      <c r="AX28" s="62" t="n">
        <v>0</v>
      </c>
      <c r="AY28" s="62" t="n">
        <v>0</v>
      </c>
      <c r="AZ28" s="63" t="n">
        <v>0</v>
      </c>
    </row>
    <row r="29" customFormat="false" ht="15" hidden="false" customHeight="false" outlineLevel="1" collapsed="false">
      <c r="A29" s="64" t="s">
        <v>215</v>
      </c>
      <c r="B29" s="61" t="n">
        <v>66195.01</v>
      </c>
      <c r="C29" s="62" t="n">
        <v>73935.01</v>
      </c>
      <c r="D29" s="62" t="n">
        <v>75378.14</v>
      </c>
      <c r="E29" s="62" t="n">
        <v>83475.7</v>
      </c>
      <c r="F29" s="62" t="n">
        <v>77215.48</v>
      </c>
      <c r="G29" s="62" t="n">
        <v>77494.28</v>
      </c>
      <c r="H29" s="62" t="n">
        <v>77527.16</v>
      </c>
      <c r="I29" s="62" t="n">
        <v>84723.06</v>
      </c>
      <c r="J29" s="62" t="n">
        <v>84813.06</v>
      </c>
      <c r="K29" s="62" t="n">
        <v>82593.06</v>
      </c>
      <c r="L29" s="62" t="n">
        <v>67423.06</v>
      </c>
      <c r="M29" s="63" t="n">
        <v>97834.79</v>
      </c>
      <c r="O29" s="61" t="n">
        <v>66195.01</v>
      </c>
      <c r="P29" s="62" t="n">
        <v>140130.02</v>
      </c>
      <c r="Q29" s="62" t="n">
        <v>215508.16</v>
      </c>
      <c r="R29" s="62" t="n">
        <v>298983.86</v>
      </c>
      <c r="S29" s="62" t="n">
        <v>376199.34</v>
      </c>
      <c r="T29" s="62" t="n">
        <v>453693.62</v>
      </c>
      <c r="U29" s="62" t="n">
        <v>531220.78</v>
      </c>
      <c r="V29" s="62" t="n">
        <v>615943.84</v>
      </c>
      <c r="W29" s="62" t="n">
        <v>700756.9</v>
      </c>
      <c r="X29" s="62" t="n">
        <v>783349.96</v>
      </c>
      <c r="Y29" s="62" t="n">
        <v>850773.02</v>
      </c>
      <c r="Z29" s="63" t="n">
        <v>948607.81</v>
      </c>
      <c r="AB29" s="61" t="n">
        <v>15575.2964705882</v>
      </c>
      <c r="AC29" s="62" t="n">
        <v>16803.4113636364</v>
      </c>
      <c r="AD29" s="62" t="n">
        <v>17131.3954545455</v>
      </c>
      <c r="AE29" s="62" t="n">
        <v>20066.2740384615</v>
      </c>
      <c r="AF29" s="62" t="n">
        <v>18384.6380952381</v>
      </c>
      <c r="AG29" s="62" t="n">
        <v>18063.9347319347</v>
      </c>
      <c r="AH29" s="62" t="n">
        <v>17946.1018518519</v>
      </c>
      <c r="AI29" s="62" t="n">
        <v>19476.5655172414</v>
      </c>
      <c r="AJ29" s="62" t="n">
        <v>19497.2551724138</v>
      </c>
      <c r="AK29" s="62" t="n">
        <v>19118.7638888889</v>
      </c>
      <c r="AL29" s="62" t="n">
        <v>15464.004587156</v>
      </c>
      <c r="AM29" s="63" t="n">
        <v>22134.5678733032</v>
      </c>
      <c r="AO29" s="61" t="n">
        <v>15575.2964705882</v>
      </c>
      <c r="AP29" s="62" t="n">
        <v>32378.7078342246</v>
      </c>
      <c r="AQ29" s="62" t="n">
        <v>49510.1032887701</v>
      </c>
      <c r="AR29" s="62" t="n">
        <v>69576.3773272316</v>
      </c>
      <c r="AS29" s="62" t="n">
        <v>87961.0154224697</v>
      </c>
      <c r="AT29" s="62" t="n">
        <v>106024.950154404</v>
      </c>
      <c r="AU29" s="62" t="n">
        <v>123971.052006256</v>
      </c>
      <c r="AV29" s="62" t="n">
        <v>143447.617523498</v>
      </c>
      <c r="AW29" s="62" t="n">
        <v>162944.872695911</v>
      </c>
      <c r="AX29" s="62" t="n">
        <v>182063.6365848</v>
      </c>
      <c r="AY29" s="62" t="n">
        <v>197527.641171956</v>
      </c>
      <c r="AZ29" s="63" t="n">
        <v>219662.209045259</v>
      </c>
    </row>
    <row r="30" customFormat="false" ht="15" hidden="false" customHeight="false" outlineLevel="0" collapsed="false">
      <c r="A30" s="54" t="s">
        <v>216</v>
      </c>
      <c r="B30" s="66" t="n">
        <v>93070.01</v>
      </c>
      <c r="C30" s="66" t="n">
        <v>121981.01</v>
      </c>
      <c r="D30" s="66" t="n">
        <v>208835.64</v>
      </c>
      <c r="E30" s="66" t="n">
        <v>285238.51</v>
      </c>
      <c r="F30" s="66" t="n">
        <v>271941.48</v>
      </c>
      <c r="G30" s="66" t="n">
        <v>111392.58</v>
      </c>
      <c r="H30" s="66" t="n">
        <v>98680.62</v>
      </c>
      <c r="I30" s="66" t="n">
        <v>84723.06</v>
      </c>
      <c r="J30" s="66" t="n">
        <v>84813.06</v>
      </c>
      <c r="K30" s="66" t="n">
        <v>298224.04</v>
      </c>
      <c r="L30" s="66" t="n">
        <v>313151.25</v>
      </c>
      <c r="M30" s="66" t="n">
        <v>253077.49</v>
      </c>
      <c r="O30" s="66" t="n">
        <v>93070.01</v>
      </c>
      <c r="P30" s="66" t="n">
        <v>215051.02</v>
      </c>
      <c r="Q30" s="66" t="n">
        <v>423886.66</v>
      </c>
      <c r="R30" s="66" t="n">
        <v>709125.17</v>
      </c>
      <c r="S30" s="66" t="n">
        <v>981066.65</v>
      </c>
      <c r="T30" s="66" t="n">
        <v>1092459.23</v>
      </c>
      <c r="U30" s="66" t="n">
        <v>1191139.85</v>
      </c>
      <c r="V30" s="66" t="n">
        <v>1275862.91</v>
      </c>
      <c r="W30" s="66" t="n">
        <v>1360675.97</v>
      </c>
      <c r="X30" s="66" t="n">
        <v>1658900.01</v>
      </c>
      <c r="Y30" s="66" t="n">
        <v>1972051.26</v>
      </c>
      <c r="Z30" s="66" t="n">
        <v>2225128.75</v>
      </c>
      <c r="AB30" s="66" t="n">
        <v>21898.8258823529</v>
      </c>
      <c r="AC30" s="66" t="n">
        <v>27722.9568181818</v>
      </c>
      <c r="AD30" s="66" t="n">
        <v>47462.6454545455</v>
      </c>
      <c r="AE30" s="66" t="n">
        <v>68566.9495192308</v>
      </c>
      <c r="AF30" s="66" t="n">
        <v>64747.9714285714</v>
      </c>
      <c r="AG30" s="66" t="n">
        <v>25965.6363636364</v>
      </c>
      <c r="AH30" s="66" t="n">
        <v>22842.7361111111</v>
      </c>
      <c r="AI30" s="66" t="n">
        <v>19476.5655172414</v>
      </c>
      <c r="AJ30" s="66" t="n">
        <v>19497.2551724138</v>
      </c>
      <c r="AK30" s="66" t="n">
        <v>69033.3425925926</v>
      </c>
      <c r="AL30" s="66" t="n">
        <v>71823.6811926605</v>
      </c>
      <c r="AM30" s="66" t="n">
        <v>57257.350678733</v>
      </c>
      <c r="AO30" s="66" t="n">
        <v>21898.8258823529</v>
      </c>
      <c r="AP30" s="66" t="n">
        <v>49621.7827005348</v>
      </c>
      <c r="AQ30" s="66" t="n">
        <v>97084.4281550802</v>
      </c>
      <c r="AR30" s="66" t="n">
        <v>165651.377674311</v>
      </c>
      <c r="AS30" s="66" t="n">
        <v>230399.349102882</v>
      </c>
      <c r="AT30" s="66" t="n">
        <v>256364.985466519</v>
      </c>
      <c r="AU30" s="66" t="n">
        <v>279207.72157763</v>
      </c>
      <c r="AV30" s="66" t="n">
        <v>298684.287094871</v>
      </c>
      <c r="AW30" s="66" t="n">
        <v>318181.542267285</v>
      </c>
      <c r="AX30" s="66" t="n">
        <v>387214.884859878</v>
      </c>
      <c r="AY30" s="66" t="n">
        <v>459038.566052538</v>
      </c>
      <c r="AZ30" s="66" t="n">
        <v>516295.916731271</v>
      </c>
    </row>
    <row r="31" customFormat="false" ht="15" hidden="false" customHeight="false" outlineLevel="0" collapsed="false">
      <c r="A31" s="64"/>
      <c r="B31" s="7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3"/>
      <c r="O31" s="71" t="n">
        <v>0</v>
      </c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B31" s="71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4"/>
      <c r="AO31" s="71" t="n">
        <v>0</v>
      </c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4"/>
    </row>
    <row r="32" customFormat="false" ht="15" hidden="false" customHeight="false" outlineLevel="1" collapsed="false">
      <c r="A32" s="54" t="s">
        <v>217</v>
      </c>
      <c r="B32" s="7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4"/>
      <c r="O32" s="71" t="n">
        <v>0</v>
      </c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4"/>
      <c r="AB32" s="71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4"/>
      <c r="AO32" s="71" t="n">
        <v>0</v>
      </c>
      <c r="AP32" s="72" t="n">
        <v>0</v>
      </c>
      <c r="AQ32" s="72" t="n">
        <v>0</v>
      </c>
      <c r="AR32" s="72" t="n">
        <v>0</v>
      </c>
      <c r="AS32" s="72" t="n">
        <v>0</v>
      </c>
      <c r="AT32" s="72" t="n">
        <v>0</v>
      </c>
      <c r="AU32" s="72" t="n">
        <v>0</v>
      </c>
      <c r="AV32" s="72" t="n">
        <v>0</v>
      </c>
      <c r="AW32" s="72" t="n">
        <v>0</v>
      </c>
      <c r="AX32" s="72" t="n">
        <v>0</v>
      </c>
      <c r="AY32" s="72" t="n">
        <v>0</v>
      </c>
      <c r="AZ32" s="74" t="n">
        <v>0</v>
      </c>
    </row>
    <row r="33" customFormat="false" ht="15" hidden="false" customHeight="false" outlineLevel="1" collapsed="false">
      <c r="A33" s="64" t="s">
        <v>218</v>
      </c>
      <c r="B33" s="61" t="n">
        <v>13916.75</v>
      </c>
      <c r="C33" s="62" t="n">
        <v>13916.75</v>
      </c>
      <c r="D33" s="62" t="n">
        <v>13916.75</v>
      </c>
      <c r="E33" s="62" t="n">
        <v>13916.75</v>
      </c>
      <c r="F33" s="62" t="n">
        <v>13916.75</v>
      </c>
      <c r="G33" s="62" t="n">
        <v>13916.75</v>
      </c>
      <c r="H33" s="62" t="n">
        <v>13916.75</v>
      </c>
      <c r="I33" s="62" t="n">
        <v>37911.26</v>
      </c>
      <c r="J33" s="62" t="n">
        <v>54442.71</v>
      </c>
      <c r="K33" s="62" t="n">
        <v>39386.54</v>
      </c>
      <c r="L33" s="62" t="n">
        <v>30962.93</v>
      </c>
      <c r="M33" s="63" t="n">
        <v>23387.71</v>
      </c>
      <c r="O33" s="61" t="n">
        <v>13916.75</v>
      </c>
      <c r="P33" s="62" t="n">
        <v>27833.5</v>
      </c>
      <c r="Q33" s="62" t="n">
        <v>41750.25</v>
      </c>
      <c r="R33" s="62" t="n">
        <v>55667</v>
      </c>
      <c r="S33" s="62" t="n">
        <v>69583.75</v>
      </c>
      <c r="T33" s="62" t="n">
        <v>83500.5</v>
      </c>
      <c r="U33" s="62" t="n">
        <v>97417.25</v>
      </c>
      <c r="V33" s="62" t="n">
        <v>135328.51</v>
      </c>
      <c r="W33" s="62" t="n">
        <v>189771.22</v>
      </c>
      <c r="X33" s="62" t="n">
        <v>229157.76</v>
      </c>
      <c r="Y33" s="62" t="n">
        <v>260120.69</v>
      </c>
      <c r="Z33" s="63" t="n">
        <v>283508.4</v>
      </c>
      <c r="AB33" s="61" t="n">
        <v>3274.52941176471</v>
      </c>
      <c r="AC33" s="62" t="n">
        <v>3162.89772727273</v>
      </c>
      <c r="AD33" s="62" t="n">
        <v>3162.89772727273</v>
      </c>
      <c r="AE33" s="62" t="n">
        <v>3345.37259615385</v>
      </c>
      <c r="AF33" s="62" t="n">
        <v>3313.5119047619</v>
      </c>
      <c r="AG33" s="62" t="n">
        <v>3243.99766899767</v>
      </c>
      <c r="AH33" s="62" t="n">
        <v>3221.46990740741</v>
      </c>
      <c r="AI33" s="62" t="n">
        <v>8715.23218390805</v>
      </c>
      <c r="AJ33" s="62" t="n">
        <v>12515.5655172414</v>
      </c>
      <c r="AK33" s="62" t="n">
        <v>9117.25462962963</v>
      </c>
      <c r="AL33" s="62" t="n">
        <v>7101.58944954128</v>
      </c>
      <c r="AM33" s="63" t="n">
        <v>5291.3371040724</v>
      </c>
      <c r="AO33" s="61" t="n">
        <v>3274.52941176471</v>
      </c>
      <c r="AP33" s="62" t="n">
        <v>6437.42713903743</v>
      </c>
      <c r="AQ33" s="62" t="n">
        <v>9600.32486631016</v>
      </c>
      <c r="AR33" s="62" t="n">
        <v>12945.697462464</v>
      </c>
      <c r="AS33" s="62" t="n">
        <v>16259.2093672259</v>
      </c>
      <c r="AT33" s="62" t="n">
        <v>19503.2070362236</v>
      </c>
      <c r="AU33" s="62" t="n">
        <v>22724.676943631</v>
      </c>
      <c r="AV33" s="62" t="n">
        <v>31439.909127539</v>
      </c>
      <c r="AW33" s="62" t="n">
        <v>43955.4746447804</v>
      </c>
      <c r="AX33" s="62" t="n">
        <v>53072.72927441</v>
      </c>
      <c r="AY33" s="62" t="n">
        <v>60174.3187239513</v>
      </c>
      <c r="AZ33" s="63" t="n">
        <v>65465.6558280237</v>
      </c>
    </row>
    <row r="34" customFormat="false" ht="15" hidden="false" customHeight="false" outlineLevel="1" collapsed="false">
      <c r="A34" s="64" t="s">
        <v>219</v>
      </c>
      <c r="B34" s="61" t="n">
        <v>3663.23</v>
      </c>
      <c r="C34" s="62" t="n">
        <v>185.48</v>
      </c>
      <c r="D34" s="62" t="n">
        <v>0</v>
      </c>
      <c r="E34" s="62" t="n">
        <v>8207.49</v>
      </c>
      <c r="F34" s="110" t="n">
        <v>42007.18</v>
      </c>
      <c r="G34" s="110" t="n">
        <v>32430.86</v>
      </c>
      <c r="H34" s="110" t="n">
        <v>13169.08</v>
      </c>
      <c r="I34" s="110" t="n">
        <v>16800.51</v>
      </c>
      <c r="J34" s="110" t="n">
        <v>11675.62</v>
      </c>
      <c r="K34" s="110" t="n">
        <v>9288.07</v>
      </c>
      <c r="L34" s="62" t="n">
        <v>19572.5</v>
      </c>
      <c r="M34" s="63" t="n">
        <v>19578.05</v>
      </c>
      <c r="O34" s="61" t="n">
        <v>3663.23</v>
      </c>
      <c r="P34" s="62" t="n">
        <v>3848.71</v>
      </c>
      <c r="Q34" s="62" t="n">
        <v>3848.71</v>
      </c>
      <c r="R34" s="62" t="n">
        <v>12056.2</v>
      </c>
      <c r="S34" s="62" t="n">
        <v>54063.38</v>
      </c>
      <c r="T34" s="62" t="n">
        <v>86494.24</v>
      </c>
      <c r="U34" s="62" t="n">
        <v>99663.32</v>
      </c>
      <c r="V34" s="62" t="n">
        <v>116463.83</v>
      </c>
      <c r="W34" s="62" t="n">
        <v>128139.45</v>
      </c>
      <c r="X34" s="62" t="n">
        <v>137427.52</v>
      </c>
      <c r="Y34" s="62" t="n">
        <v>157000.02</v>
      </c>
      <c r="Z34" s="63" t="n">
        <v>176578.07</v>
      </c>
      <c r="AB34" s="61" t="n">
        <v>861.936470588235</v>
      </c>
      <c r="AC34" s="62" t="n">
        <v>42.1545454545455</v>
      </c>
      <c r="AD34" s="62" t="n">
        <v>0</v>
      </c>
      <c r="AE34" s="62" t="n">
        <v>1972.95432692308</v>
      </c>
      <c r="AF34" s="62" t="n">
        <v>10001.7095238095</v>
      </c>
      <c r="AG34" s="62" t="n">
        <v>7559.64102564103</v>
      </c>
      <c r="AH34" s="62" t="n">
        <v>3048.39814814815</v>
      </c>
      <c r="AI34" s="62" t="n">
        <v>3862.18620689655</v>
      </c>
      <c r="AJ34" s="62" t="n">
        <v>2684.05057471264</v>
      </c>
      <c r="AK34" s="62" t="n">
        <v>2150.0162037037</v>
      </c>
      <c r="AL34" s="62" t="n">
        <v>4489.10550458716</v>
      </c>
      <c r="AM34" s="63" t="n">
        <v>4429.42307692308</v>
      </c>
      <c r="AO34" s="61" t="n">
        <v>861.936470588235</v>
      </c>
      <c r="AP34" s="62" t="n">
        <v>904.091016042781</v>
      </c>
      <c r="AQ34" s="62" t="n">
        <v>904.091016042781</v>
      </c>
      <c r="AR34" s="62" t="n">
        <v>2877.04534296586</v>
      </c>
      <c r="AS34" s="62" t="n">
        <v>12878.7548667754</v>
      </c>
      <c r="AT34" s="62" t="n">
        <v>20438.3958924164</v>
      </c>
      <c r="AU34" s="62" t="n">
        <v>23486.7940405646</v>
      </c>
      <c r="AV34" s="62" t="n">
        <v>27348.9802474611</v>
      </c>
      <c r="AW34" s="62" t="n">
        <v>30033.0308221737</v>
      </c>
      <c r="AX34" s="62" t="n">
        <v>32183.0470258775</v>
      </c>
      <c r="AY34" s="62" t="n">
        <v>36672.1525304646</v>
      </c>
      <c r="AZ34" s="63" t="n">
        <v>41101.5756073877</v>
      </c>
    </row>
    <row r="35" customFormat="false" ht="15" hidden="false" customHeight="false" outlineLevel="1" collapsed="false">
      <c r="A35" s="64" t="s">
        <v>220</v>
      </c>
      <c r="B35" s="61" t="n">
        <v>9500</v>
      </c>
      <c r="C35" s="62" t="n">
        <v>9600</v>
      </c>
      <c r="D35" s="62" t="n">
        <v>9900</v>
      </c>
      <c r="E35" s="62" t="n">
        <v>9900</v>
      </c>
      <c r="F35" s="62" t="n">
        <v>9900</v>
      </c>
      <c r="G35" s="62" t="n">
        <v>9500</v>
      </c>
      <c r="H35" s="62" t="n">
        <v>9600</v>
      </c>
      <c r="I35" s="62" t="n">
        <v>9400</v>
      </c>
      <c r="J35" s="62" t="n">
        <v>9600</v>
      </c>
      <c r="K35" s="62" t="n">
        <v>9800</v>
      </c>
      <c r="L35" s="62" t="n">
        <v>9600</v>
      </c>
      <c r="M35" s="63" t="n">
        <v>9800</v>
      </c>
      <c r="O35" s="61" t="n">
        <v>9500</v>
      </c>
      <c r="P35" s="62" t="n">
        <v>19100</v>
      </c>
      <c r="Q35" s="62" t="n">
        <v>29000</v>
      </c>
      <c r="R35" s="62" t="n">
        <v>38900</v>
      </c>
      <c r="S35" s="62" t="n">
        <v>48800</v>
      </c>
      <c r="T35" s="62" t="n">
        <v>58300</v>
      </c>
      <c r="U35" s="62" t="n">
        <v>67900</v>
      </c>
      <c r="V35" s="62" t="n">
        <v>77300</v>
      </c>
      <c r="W35" s="62" t="n">
        <v>86900</v>
      </c>
      <c r="X35" s="62" t="n">
        <v>96700</v>
      </c>
      <c r="Y35" s="62" t="n">
        <v>106300</v>
      </c>
      <c r="Z35" s="63" t="n">
        <v>116100</v>
      </c>
      <c r="AB35" s="61" t="n">
        <v>2235.29411764706</v>
      </c>
      <c r="AC35" s="62" t="n">
        <v>2181.81818181818</v>
      </c>
      <c r="AD35" s="62" t="n">
        <v>2250</v>
      </c>
      <c r="AE35" s="62" t="n">
        <v>2379.80769230769</v>
      </c>
      <c r="AF35" s="62" t="n">
        <v>2357.14285714286</v>
      </c>
      <c r="AG35" s="62" t="n">
        <v>2214.45221445221</v>
      </c>
      <c r="AH35" s="62" t="n">
        <v>2222.22222222222</v>
      </c>
      <c r="AI35" s="62" t="n">
        <v>2160.91954022988</v>
      </c>
      <c r="AJ35" s="62" t="n">
        <v>2206.89655172414</v>
      </c>
      <c r="AK35" s="62" t="n">
        <v>2268.51851851852</v>
      </c>
      <c r="AL35" s="62" t="n">
        <v>2201.83486238532</v>
      </c>
      <c r="AM35" s="63" t="n">
        <v>2217.19457013575</v>
      </c>
      <c r="AO35" s="61" t="n">
        <v>2235.29411764706</v>
      </c>
      <c r="AP35" s="62" t="n">
        <v>4417.11229946524</v>
      </c>
      <c r="AQ35" s="62" t="n">
        <v>6667.11229946524</v>
      </c>
      <c r="AR35" s="62" t="n">
        <v>9046.91999177293</v>
      </c>
      <c r="AS35" s="62" t="n">
        <v>11404.0628489158</v>
      </c>
      <c r="AT35" s="62" t="n">
        <v>13618.515063368</v>
      </c>
      <c r="AU35" s="62" t="n">
        <v>15840.7372855902</v>
      </c>
      <c r="AV35" s="62" t="n">
        <v>18001.6568258201</v>
      </c>
      <c r="AW35" s="62" t="n">
        <v>20208.5533775442</v>
      </c>
      <c r="AX35" s="62" t="n">
        <v>22477.0718960628</v>
      </c>
      <c r="AY35" s="62" t="n">
        <v>24678.9067584481</v>
      </c>
      <c r="AZ35" s="63" t="n">
        <v>26896.1013285838</v>
      </c>
    </row>
    <row r="36" customFormat="false" ht="15" hidden="false" customHeight="false" outlineLevel="1" collapsed="false">
      <c r="A36" s="64" t="s">
        <v>221</v>
      </c>
      <c r="B36" s="61" t="n">
        <v>8811.8</v>
      </c>
      <c r="C36" s="62" t="n">
        <v>8791.35</v>
      </c>
      <c r="D36" s="62" t="n">
        <v>9498.7</v>
      </c>
      <c r="E36" s="62" t="n">
        <v>9409.4</v>
      </c>
      <c r="F36" s="62" t="n">
        <v>9174.17</v>
      </c>
      <c r="G36" s="62" t="n">
        <v>9409.4</v>
      </c>
      <c r="H36" s="62" t="n">
        <v>9559.1</v>
      </c>
      <c r="I36" s="62" t="n">
        <v>9516.33</v>
      </c>
      <c r="J36" s="62" t="n">
        <v>8098.62</v>
      </c>
      <c r="K36" s="62" t="n">
        <v>8117.2</v>
      </c>
      <c r="L36" s="62" t="n">
        <v>8203.34</v>
      </c>
      <c r="M36" s="63" t="n">
        <v>8517.6</v>
      </c>
      <c r="O36" s="61" t="n">
        <v>8811.8</v>
      </c>
      <c r="P36" s="62" t="n">
        <v>17603.15</v>
      </c>
      <c r="Q36" s="62" t="n">
        <v>27101.85</v>
      </c>
      <c r="R36" s="62" t="n">
        <v>36511.25</v>
      </c>
      <c r="S36" s="62" t="n">
        <v>45685.42</v>
      </c>
      <c r="T36" s="62" t="n">
        <v>55094.82</v>
      </c>
      <c r="U36" s="62" t="n">
        <v>64653.92</v>
      </c>
      <c r="V36" s="62" t="n">
        <v>74170.25</v>
      </c>
      <c r="W36" s="62" t="n">
        <v>82268.87</v>
      </c>
      <c r="X36" s="62" t="n">
        <v>90386.07</v>
      </c>
      <c r="Y36" s="62" t="n">
        <v>98589.41</v>
      </c>
      <c r="Z36" s="63" t="n">
        <v>107107.01</v>
      </c>
      <c r="AB36" s="61" t="n">
        <v>2073.36470588235</v>
      </c>
      <c r="AC36" s="62" t="n">
        <v>1998.03409090909</v>
      </c>
      <c r="AD36" s="62" t="n">
        <v>2158.79545454545</v>
      </c>
      <c r="AE36" s="62" t="n">
        <v>2261.875</v>
      </c>
      <c r="AF36" s="62" t="n">
        <v>2184.32619047619</v>
      </c>
      <c r="AG36" s="62" t="n">
        <v>2193.33333333333</v>
      </c>
      <c r="AH36" s="62" t="n">
        <v>2212.75462962963</v>
      </c>
      <c r="AI36" s="62" t="n">
        <v>2187.66206896552</v>
      </c>
      <c r="AJ36" s="62" t="n">
        <v>1861.75172413793</v>
      </c>
      <c r="AK36" s="62" t="n">
        <v>1878.98148148148</v>
      </c>
      <c r="AL36" s="62" t="n">
        <v>1881.5</v>
      </c>
      <c r="AM36" s="63" t="n">
        <v>1927.05882352941</v>
      </c>
      <c r="AO36" s="61" t="n">
        <v>2073.36470588235</v>
      </c>
      <c r="AP36" s="62" t="n">
        <v>4071.39879679144</v>
      </c>
      <c r="AQ36" s="62" t="n">
        <v>6230.1942513369</v>
      </c>
      <c r="AR36" s="62" t="n">
        <v>8492.0692513369</v>
      </c>
      <c r="AS36" s="62" t="n">
        <v>10676.3954418131</v>
      </c>
      <c r="AT36" s="62" t="n">
        <v>12869.7287751464</v>
      </c>
      <c r="AU36" s="62" t="n">
        <v>15082.4834047761</v>
      </c>
      <c r="AV36" s="62" t="n">
        <v>17270.1454737416</v>
      </c>
      <c r="AW36" s="62" t="n">
        <v>19131.8971978795</v>
      </c>
      <c r="AX36" s="62" t="n">
        <v>21010.878679361</v>
      </c>
      <c r="AY36" s="62" t="n">
        <v>22892.378679361</v>
      </c>
      <c r="AZ36" s="63" t="n">
        <v>24819.4375028904</v>
      </c>
    </row>
    <row r="37" customFormat="false" ht="15" hidden="false" customHeight="false" outlineLevel="1" collapsed="false">
      <c r="A37" s="64" t="s">
        <v>222</v>
      </c>
      <c r="B37" s="61" t="n">
        <v>0</v>
      </c>
      <c r="C37" s="62" t="n">
        <v>0</v>
      </c>
      <c r="D37" s="62" t="n">
        <v>0</v>
      </c>
      <c r="E37" s="62" t="n">
        <v>0</v>
      </c>
      <c r="F37" s="62" t="n">
        <v>0</v>
      </c>
      <c r="G37" s="62" t="n">
        <v>0</v>
      </c>
      <c r="H37" s="62" t="n">
        <v>0</v>
      </c>
      <c r="I37" s="62" t="n">
        <v>0</v>
      </c>
      <c r="J37" s="62" t="n">
        <v>0</v>
      </c>
      <c r="K37" s="62" t="n">
        <v>0</v>
      </c>
      <c r="L37" s="62" t="n">
        <v>0</v>
      </c>
      <c r="M37" s="63" t="n">
        <v>0</v>
      </c>
      <c r="O37" s="61" t="n">
        <v>0</v>
      </c>
      <c r="P37" s="62" t="n">
        <v>0</v>
      </c>
      <c r="Q37" s="62" t="n">
        <v>0</v>
      </c>
      <c r="R37" s="62" t="n">
        <v>0</v>
      </c>
      <c r="S37" s="62" t="n">
        <v>0</v>
      </c>
      <c r="T37" s="62" t="n">
        <v>0</v>
      </c>
      <c r="U37" s="62" t="n">
        <v>0</v>
      </c>
      <c r="V37" s="62" t="n">
        <v>0</v>
      </c>
      <c r="W37" s="62" t="n">
        <v>0</v>
      </c>
      <c r="X37" s="62" t="n">
        <v>0</v>
      </c>
      <c r="Y37" s="62" t="n">
        <v>0</v>
      </c>
      <c r="Z37" s="63" t="n">
        <v>0</v>
      </c>
      <c r="AB37" s="61" t="n">
        <v>0</v>
      </c>
      <c r="AC37" s="62" t="n">
        <v>0</v>
      </c>
      <c r="AD37" s="62" t="n">
        <v>0</v>
      </c>
      <c r="AE37" s="62" t="n">
        <v>0</v>
      </c>
      <c r="AF37" s="62" t="n">
        <v>0</v>
      </c>
      <c r="AG37" s="62" t="n">
        <v>0</v>
      </c>
      <c r="AH37" s="62" t="n">
        <v>0</v>
      </c>
      <c r="AI37" s="62" t="n">
        <v>0</v>
      </c>
      <c r="AJ37" s="62" t="n">
        <v>0</v>
      </c>
      <c r="AK37" s="62" t="n">
        <v>0</v>
      </c>
      <c r="AL37" s="62" t="n">
        <v>0</v>
      </c>
      <c r="AM37" s="63" t="n">
        <v>0</v>
      </c>
      <c r="AO37" s="61" t="n">
        <v>0</v>
      </c>
      <c r="AP37" s="62" t="n">
        <v>0</v>
      </c>
      <c r="AQ37" s="62" t="n">
        <v>0</v>
      </c>
      <c r="AR37" s="62" t="n">
        <v>0</v>
      </c>
      <c r="AS37" s="62" t="n">
        <v>0</v>
      </c>
      <c r="AT37" s="62" t="n">
        <v>0</v>
      </c>
      <c r="AU37" s="62" t="n">
        <v>0</v>
      </c>
      <c r="AV37" s="62" t="n">
        <v>0</v>
      </c>
      <c r="AW37" s="62" t="n">
        <v>0</v>
      </c>
      <c r="AX37" s="62" t="n">
        <v>0</v>
      </c>
      <c r="AY37" s="62" t="n">
        <v>0</v>
      </c>
      <c r="AZ37" s="63" t="n">
        <v>0</v>
      </c>
    </row>
    <row r="38" customFormat="false" ht="15" hidden="false" customHeight="false" outlineLevel="1" collapsed="false">
      <c r="A38" s="64" t="s">
        <v>223</v>
      </c>
      <c r="B38" s="61" t="n">
        <v>0</v>
      </c>
      <c r="C38" s="62" t="n">
        <v>0</v>
      </c>
      <c r="D38" s="62" t="n">
        <v>0</v>
      </c>
      <c r="E38" s="62" t="n">
        <v>0</v>
      </c>
      <c r="F38" s="62" t="n">
        <v>0</v>
      </c>
      <c r="G38" s="62" t="n">
        <v>0</v>
      </c>
      <c r="H38" s="62" t="n">
        <v>0</v>
      </c>
      <c r="I38" s="62" t="n">
        <v>0</v>
      </c>
      <c r="J38" s="62" t="n">
        <v>0</v>
      </c>
      <c r="K38" s="62" t="n">
        <v>0</v>
      </c>
      <c r="L38" s="62" t="n">
        <v>0</v>
      </c>
      <c r="M38" s="75" t="n">
        <v>0</v>
      </c>
      <c r="O38" s="61" t="n">
        <v>0</v>
      </c>
      <c r="P38" s="62" t="n">
        <v>0</v>
      </c>
      <c r="Q38" s="62" t="n">
        <v>0</v>
      </c>
      <c r="R38" s="62" t="n">
        <v>0</v>
      </c>
      <c r="S38" s="62" t="n">
        <v>0</v>
      </c>
      <c r="T38" s="62" t="n">
        <v>0</v>
      </c>
      <c r="U38" s="62" t="n">
        <v>0</v>
      </c>
      <c r="V38" s="62" t="n">
        <v>0</v>
      </c>
      <c r="W38" s="62" t="n">
        <v>0</v>
      </c>
      <c r="X38" s="62" t="n">
        <v>0</v>
      </c>
      <c r="Y38" s="62" t="n">
        <v>0</v>
      </c>
      <c r="Z38" s="63" t="n">
        <v>0</v>
      </c>
      <c r="AB38" s="61" t="n">
        <v>0</v>
      </c>
      <c r="AC38" s="62" t="n">
        <v>0</v>
      </c>
      <c r="AD38" s="62" t="n">
        <v>0</v>
      </c>
      <c r="AE38" s="62" t="n">
        <v>0</v>
      </c>
      <c r="AF38" s="62" t="n">
        <v>0</v>
      </c>
      <c r="AG38" s="62" t="n">
        <v>0</v>
      </c>
      <c r="AH38" s="62" t="n">
        <v>0</v>
      </c>
      <c r="AI38" s="62" t="n">
        <v>0</v>
      </c>
      <c r="AJ38" s="62" t="n">
        <v>0</v>
      </c>
      <c r="AK38" s="62" t="n">
        <v>0</v>
      </c>
      <c r="AL38" s="62" t="n">
        <v>0</v>
      </c>
      <c r="AM38" s="63" t="n">
        <v>0</v>
      </c>
      <c r="AO38" s="61" t="n">
        <v>0</v>
      </c>
      <c r="AP38" s="62" t="n">
        <v>0</v>
      </c>
      <c r="AQ38" s="62" t="n">
        <v>0</v>
      </c>
      <c r="AR38" s="62" t="n">
        <v>0</v>
      </c>
      <c r="AS38" s="62" t="n">
        <v>0</v>
      </c>
      <c r="AT38" s="62" t="n">
        <v>0</v>
      </c>
      <c r="AU38" s="62" t="n">
        <v>0</v>
      </c>
      <c r="AV38" s="62" t="n">
        <v>0</v>
      </c>
      <c r="AW38" s="62" t="n">
        <v>0</v>
      </c>
      <c r="AX38" s="62" t="n">
        <v>0</v>
      </c>
      <c r="AY38" s="62" t="n">
        <v>0</v>
      </c>
      <c r="AZ38" s="63" t="n">
        <v>0</v>
      </c>
    </row>
    <row r="39" customFormat="false" ht="15" hidden="false" customHeight="false" outlineLevel="0" collapsed="false">
      <c r="A39" s="54" t="s">
        <v>224</v>
      </c>
      <c r="B39" s="76" t="n">
        <v>35891.78</v>
      </c>
      <c r="C39" s="76" t="n">
        <v>32493.58</v>
      </c>
      <c r="D39" s="76" t="n">
        <v>33315.45</v>
      </c>
      <c r="E39" s="76" t="n">
        <v>41433.64</v>
      </c>
      <c r="F39" s="76" t="n">
        <v>74998.1</v>
      </c>
      <c r="G39" s="76" t="n">
        <v>65257.01</v>
      </c>
      <c r="H39" s="76" t="n">
        <v>46244.93</v>
      </c>
      <c r="I39" s="76" t="n">
        <v>73628.1</v>
      </c>
      <c r="J39" s="76" t="n">
        <v>83816.95</v>
      </c>
      <c r="K39" s="76" t="n">
        <v>66591.81</v>
      </c>
      <c r="L39" s="76" t="n">
        <v>68338.77</v>
      </c>
      <c r="M39" s="76" t="n">
        <v>61283.36</v>
      </c>
      <c r="O39" s="76" t="n">
        <v>35891.78</v>
      </c>
      <c r="P39" s="76" t="n">
        <v>68385.36</v>
      </c>
      <c r="Q39" s="76" t="n">
        <v>101700.81</v>
      </c>
      <c r="R39" s="76" t="n">
        <v>143134.45</v>
      </c>
      <c r="S39" s="76" t="n">
        <v>218132.55</v>
      </c>
      <c r="T39" s="76" t="n">
        <v>283389.56</v>
      </c>
      <c r="U39" s="76" t="n">
        <v>329634.49</v>
      </c>
      <c r="V39" s="76" t="n">
        <v>403262.59</v>
      </c>
      <c r="W39" s="76" t="n">
        <v>487079.54</v>
      </c>
      <c r="X39" s="76" t="n">
        <v>553671.35</v>
      </c>
      <c r="Y39" s="76" t="n">
        <v>622010.12</v>
      </c>
      <c r="Z39" s="76" t="n">
        <v>683293.48</v>
      </c>
      <c r="AB39" s="76" t="n">
        <v>8445.12470588235</v>
      </c>
      <c r="AC39" s="76" t="n">
        <v>7384.90454545455</v>
      </c>
      <c r="AD39" s="76" t="n">
        <v>7571.69318181818</v>
      </c>
      <c r="AE39" s="76" t="n">
        <v>9960.00961538462</v>
      </c>
      <c r="AF39" s="76" t="n">
        <v>17856.6904761905</v>
      </c>
      <c r="AG39" s="76" t="n">
        <v>15211.4242424242</v>
      </c>
      <c r="AH39" s="76" t="n">
        <v>10704.8449074074</v>
      </c>
      <c r="AI39" s="76" t="n">
        <v>16926</v>
      </c>
      <c r="AJ39" s="76" t="n">
        <v>19268.2643678161</v>
      </c>
      <c r="AK39" s="76" t="n">
        <v>15414.7708333333</v>
      </c>
      <c r="AL39" s="76" t="n">
        <v>15674.0298165138</v>
      </c>
      <c r="AM39" s="76" t="n">
        <v>13865.0135746606</v>
      </c>
      <c r="AO39" s="76" t="n">
        <v>8445.12470588235</v>
      </c>
      <c r="AP39" s="76" t="n">
        <v>15830.0292513369</v>
      </c>
      <c r="AQ39" s="76" t="n">
        <v>23401.7224331551</v>
      </c>
      <c r="AR39" s="76" t="n">
        <v>33361.7320485397</v>
      </c>
      <c r="AS39" s="76" t="n">
        <v>51218.4225247302</v>
      </c>
      <c r="AT39" s="76" t="n">
        <v>66429.8467671544</v>
      </c>
      <c r="AU39" s="76" t="n">
        <v>77134.6916745618</v>
      </c>
      <c r="AV39" s="76" t="n">
        <v>94060.6916745618</v>
      </c>
      <c r="AW39" s="76" t="n">
        <v>113328.956042378</v>
      </c>
      <c r="AX39" s="76" t="n">
        <v>128743.726875711</v>
      </c>
      <c r="AY39" s="76" t="n">
        <v>144417.756692225</v>
      </c>
      <c r="AZ39" s="76" t="n">
        <v>158282.770266886</v>
      </c>
    </row>
    <row r="40" customFormat="false" ht="15" hidden="false" customHeight="false" outlineLevel="0" collapsed="false">
      <c r="A40" s="64"/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4"/>
      <c r="O40" s="71" t="n">
        <v>0</v>
      </c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4"/>
      <c r="AB40" s="71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4"/>
      <c r="AO40" s="71" t="n">
        <v>0</v>
      </c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4"/>
    </row>
    <row r="41" customFormat="false" ht="16.5" hidden="false" customHeight="false" outlineLevel="0" collapsed="false">
      <c r="A41" s="54" t="s">
        <v>225</v>
      </c>
      <c r="B41" s="77" t="n">
        <v>2088372.1</v>
      </c>
      <c r="C41" s="77" t="n">
        <v>584974.33</v>
      </c>
      <c r="D41" s="77" t="n">
        <v>889031.73</v>
      </c>
      <c r="E41" s="77" t="n">
        <v>1389098.93</v>
      </c>
      <c r="F41" s="77" t="n">
        <v>2247416.96</v>
      </c>
      <c r="G41" s="77" t="n">
        <v>1141504.92</v>
      </c>
      <c r="H41" s="77" t="n">
        <v>374094.44</v>
      </c>
      <c r="I41" s="77" t="n">
        <v>204814.99</v>
      </c>
      <c r="J41" s="77" t="n">
        <v>48715.6200000001</v>
      </c>
      <c r="K41" s="77" t="n">
        <v>917471.78</v>
      </c>
      <c r="L41" s="77" t="n">
        <v>2236670.99</v>
      </c>
      <c r="M41" s="77" t="n">
        <v>2805993.09</v>
      </c>
      <c r="O41" s="77" t="n">
        <v>2088372.1</v>
      </c>
      <c r="P41" s="77" t="n">
        <v>2673346.43</v>
      </c>
      <c r="Q41" s="77" t="n">
        <v>3562378.16</v>
      </c>
      <c r="R41" s="77" t="n">
        <v>4951477.09</v>
      </c>
      <c r="S41" s="77" t="n">
        <v>7198894.05</v>
      </c>
      <c r="T41" s="77" t="n">
        <v>8340398.97</v>
      </c>
      <c r="U41" s="77" t="n">
        <v>8714493.41</v>
      </c>
      <c r="V41" s="77" t="n">
        <v>8919308.4</v>
      </c>
      <c r="W41" s="77" t="n">
        <v>8968024.02</v>
      </c>
      <c r="X41" s="77" t="n">
        <v>9885495.8</v>
      </c>
      <c r="Y41" s="77" t="n">
        <v>12122166.79</v>
      </c>
      <c r="Z41" s="77" t="n">
        <v>14928159.88</v>
      </c>
      <c r="AB41" s="77" t="n">
        <v>491381.670588235</v>
      </c>
      <c r="AC41" s="77" t="n">
        <v>132948.711363636</v>
      </c>
      <c r="AD41" s="77" t="n">
        <v>202052.665909091</v>
      </c>
      <c r="AE41" s="77" t="n">
        <v>333918.012019231</v>
      </c>
      <c r="AF41" s="77" t="n">
        <v>535099.276190476</v>
      </c>
      <c r="AG41" s="77" t="n">
        <v>266085.062937063</v>
      </c>
      <c r="AH41" s="77" t="n">
        <v>86595.9351851852</v>
      </c>
      <c r="AI41" s="77" t="n">
        <v>47083.9057471264</v>
      </c>
      <c r="AJ41" s="77" t="n">
        <v>11198.9931034483</v>
      </c>
      <c r="AK41" s="77" t="n">
        <v>212377.726851852</v>
      </c>
      <c r="AL41" s="77" t="n">
        <v>512997.933486239</v>
      </c>
      <c r="AM41" s="77" t="n">
        <v>634840.06561086</v>
      </c>
      <c r="AO41" s="77" t="n">
        <v>491381.670588235</v>
      </c>
      <c r="AP41" s="77" t="n">
        <v>624330.381951872</v>
      </c>
      <c r="AQ41" s="77" t="n">
        <v>826383.047860963</v>
      </c>
      <c r="AR41" s="77" t="n">
        <v>1160301.05988019</v>
      </c>
      <c r="AS41" s="77" t="n">
        <v>1695400.33607067</v>
      </c>
      <c r="AT41" s="77" t="n">
        <v>1961485.39900773</v>
      </c>
      <c r="AU41" s="77" t="n">
        <v>2048081.33419292</v>
      </c>
      <c r="AV41" s="77" t="n">
        <v>2095165.23994004</v>
      </c>
      <c r="AW41" s="77" t="n">
        <v>2106364.23304349</v>
      </c>
      <c r="AX41" s="77" t="n">
        <v>2318741.95989534</v>
      </c>
      <c r="AY41" s="77" t="n">
        <v>2831739.89338158</v>
      </c>
      <c r="AZ41" s="77" t="n">
        <v>3466579.95899244</v>
      </c>
    </row>
    <row r="42" customFormat="false" ht="15" hidden="false" customHeight="false" outlineLevel="0" collapsed="false">
      <c r="A42" s="64"/>
      <c r="B42" s="78" t="n">
        <v>5768.98370165746</v>
      </c>
      <c r="C42" s="78" t="n">
        <v>1615.9511878453</v>
      </c>
      <c r="D42" s="78" t="n">
        <v>2455.88875690608</v>
      </c>
      <c r="E42" s="78" t="n">
        <v>3837.28986187845</v>
      </c>
      <c r="F42" s="78" t="n">
        <v>6208.33414364641</v>
      </c>
      <c r="G42" s="78" t="n">
        <v>3153.32850828729</v>
      </c>
      <c r="H42" s="78" t="n">
        <v>1033.41005524862</v>
      </c>
      <c r="I42" s="78" t="n">
        <v>565.787265193371</v>
      </c>
      <c r="J42" s="78" t="n">
        <v>134.573535911603</v>
      </c>
      <c r="K42" s="78" t="n">
        <v>2534.45243093923</v>
      </c>
      <c r="L42" s="78" t="n">
        <v>6178.64914364641</v>
      </c>
      <c r="M42" s="111"/>
      <c r="O42" s="78" t="n">
        <v>5768.98370165746</v>
      </c>
      <c r="P42" s="78" t="n">
        <v>4020.06981954887</v>
      </c>
      <c r="Q42" s="78" t="n">
        <v>2946.54934656741</v>
      </c>
      <c r="R42" s="78" t="n">
        <v>2990.02239734299</v>
      </c>
      <c r="S42" s="78" t="n">
        <v>3287.16623287671</v>
      </c>
      <c r="T42" s="78" t="n">
        <v>3214.02657803468</v>
      </c>
      <c r="U42" s="78" t="n">
        <v>3067.40352340725</v>
      </c>
      <c r="V42" s="79"/>
      <c r="W42" s="79"/>
      <c r="X42" s="79"/>
      <c r="Y42" s="79"/>
      <c r="Z42" s="80"/>
      <c r="AB42" s="81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80"/>
      <c r="AO42" s="81" t="n">
        <v>0</v>
      </c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80"/>
    </row>
    <row r="43" customFormat="false" ht="15" hidden="false" customHeight="false" outlineLevel="1" collapsed="false">
      <c r="A43" s="54" t="s">
        <v>226</v>
      </c>
      <c r="B43" s="71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4"/>
      <c r="O43" s="71" t="n">
        <v>0</v>
      </c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4"/>
      <c r="AB43" s="71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4"/>
      <c r="AO43" s="71" t="n">
        <v>0</v>
      </c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4"/>
    </row>
    <row r="44" customFormat="false" ht="15" hidden="false" customHeight="false" outlineLevel="1" collapsed="false">
      <c r="A44" s="64" t="s">
        <v>227</v>
      </c>
      <c r="B44" s="61" t="n">
        <v>444029.84</v>
      </c>
      <c r="C44" s="62" t="n">
        <v>27329.43</v>
      </c>
      <c r="D44" s="62" t="n">
        <v>10660.34</v>
      </c>
      <c r="E44" s="62" t="n">
        <v>10895.8</v>
      </c>
      <c r="F44" s="62" t="n">
        <v>12628.76</v>
      </c>
      <c r="G44" s="62" t="n">
        <v>5548.8</v>
      </c>
      <c r="H44" s="62" t="n">
        <v>4092.14</v>
      </c>
      <c r="I44" s="62" t="n">
        <v>3000.9</v>
      </c>
      <c r="J44" s="62" t="n">
        <v>0</v>
      </c>
      <c r="K44" s="62" t="n">
        <v>116374.49</v>
      </c>
      <c r="L44" s="62" t="n">
        <v>946845.99</v>
      </c>
      <c r="M44" s="63" t="n">
        <v>592420.01</v>
      </c>
      <c r="O44" s="61" t="n">
        <v>444029.84</v>
      </c>
      <c r="P44" s="62" t="n">
        <v>471359.27</v>
      </c>
      <c r="Q44" s="62" t="n">
        <v>482019.61</v>
      </c>
      <c r="R44" s="62" t="n">
        <v>492915.41</v>
      </c>
      <c r="S44" s="62" t="n">
        <v>505544.17</v>
      </c>
      <c r="T44" s="62" t="n">
        <v>511092.97</v>
      </c>
      <c r="U44" s="62" t="n">
        <v>515185.11</v>
      </c>
      <c r="V44" s="62" t="n">
        <v>518186.01</v>
      </c>
      <c r="W44" s="62" t="n">
        <v>518186.01</v>
      </c>
      <c r="X44" s="62" t="n">
        <v>634560.5</v>
      </c>
      <c r="Y44" s="62" t="n">
        <v>1581406.49</v>
      </c>
      <c r="Z44" s="63" t="n">
        <v>2173826.5</v>
      </c>
      <c r="AB44" s="61" t="n">
        <v>104477.609411765</v>
      </c>
      <c r="AC44" s="62" t="n">
        <v>6211.23409090909</v>
      </c>
      <c r="AD44" s="62" t="n">
        <v>2422.80454545455</v>
      </c>
      <c r="AE44" s="62" t="n">
        <v>2619.18269230769</v>
      </c>
      <c r="AF44" s="62" t="n">
        <v>3006.84761904762</v>
      </c>
      <c r="AG44" s="62" t="n">
        <v>1293.42657342657</v>
      </c>
      <c r="AH44" s="62" t="n">
        <v>947.25462962963</v>
      </c>
      <c r="AI44" s="62" t="n">
        <v>689.862068965517</v>
      </c>
      <c r="AJ44" s="62" t="n">
        <v>0</v>
      </c>
      <c r="AK44" s="62" t="n">
        <v>26938.5393518519</v>
      </c>
      <c r="AL44" s="62" t="n">
        <v>217166.51146789</v>
      </c>
      <c r="AM44" s="63" t="n">
        <v>134031.676470588</v>
      </c>
      <c r="AO44" s="61" t="n">
        <v>104477.609411765</v>
      </c>
      <c r="AP44" s="62" t="n">
        <v>110688.843502674</v>
      </c>
      <c r="AQ44" s="62" t="n">
        <v>113111.648048128</v>
      </c>
      <c r="AR44" s="62" t="n">
        <v>115730.830740436</v>
      </c>
      <c r="AS44" s="62" t="n">
        <v>118737.678359484</v>
      </c>
      <c r="AT44" s="62" t="n">
        <v>120031.10493291</v>
      </c>
      <c r="AU44" s="62" t="n">
        <v>120978.35956254</v>
      </c>
      <c r="AV44" s="62" t="n">
        <v>121668.221631505</v>
      </c>
      <c r="AW44" s="62" t="n">
        <v>121668.221631505</v>
      </c>
      <c r="AX44" s="62" t="n">
        <v>148606.760983357</v>
      </c>
      <c r="AY44" s="62" t="n">
        <v>365773.272451247</v>
      </c>
      <c r="AZ44" s="63" t="n">
        <v>499804.948921835</v>
      </c>
    </row>
    <row r="45" customFormat="false" ht="15" hidden="false" customHeight="false" outlineLevel="1" collapsed="false">
      <c r="A45" s="64" t="s">
        <v>228</v>
      </c>
      <c r="B45" s="61" t="n">
        <v>86672.39</v>
      </c>
      <c r="C45" s="62" t="n">
        <v>5323.06</v>
      </c>
      <c r="D45" s="62" t="n">
        <v>2048.57</v>
      </c>
      <c r="E45" s="62" t="n">
        <v>2190</v>
      </c>
      <c r="F45" s="62" t="n">
        <v>2505</v>
      </c>
      <c r="G45" s="62" t="n">
        <v>1079.84</v>
      </c>
      <c r="H45" s="62" t="n">
        <v>822.51</v>
      </c>
      <c r="I45" s="62" t="n">
        <v>605</v>
      </c>
      <c r="J45" s="62" t="n">
        <v>0</v>
      </c>
      <c r="K45" s="62" t="n">
        <v>33785.12</v>
      </c>
      <c r="L45" s="62" t="n">
        <v>287198.28</v>
      </c>
      <c r="M45" s="63" t="n">
        <v>180601.97</v>
      </c>
      <c r="O45" s="61" t="n">
        <v>86672.39</v>
      </c>
      <c r="P45" s="62" t="n">
        <v>91995.45</v>
      </c>
      <c r="Q45" s="62" t="n">
        <v>94044.02</v>
      </c>
      <c r="R45" s="62" t="n">
        <v>96234.02</v>
      </c>
      <c r="S45" s="62" t="n">
        <v>98739.02</v>
      </c>
      <c r="T45" s="62" t="n">
        <v>99818.86</v>
      </c>
      <c r="U45" s="62" t="n">
        <v>100641.37</v>
      </c>
      <c r="V45" s="62" t="n">
        <v>101246.37</v>
      </c>
      <c r="W45" s="62" t="n">
        <v>101246.37</v>
      </c>
      <c r="X45" s="62" t="n">
        <v>135031.49</v>
      </c>
      <c r="Y45" s="62" t="n">
        <v>422229.77</v>
      </c>
      <c r="Z45" s="63" t="n">
        <v>602831.74</v>
      </c>
      <c r="AB45" s="61" t="n">
        <v>20393.5035294118</v>
      </c>
      <c r="AC45" s="62" t="n">
        <v>1209.78636363636</v>
      </c>
      <c r="AD45" s="62" t="n">
        <v>465.584090909091</v>
      </c>
      <c r="AE45" s="62" t="n">
        <v>526.442307692308</v>
      </c>
      <c r="AF45" s="62" t="n">
        <v>596.428571428571</v>
      </c>
      <c r="AG45" s="62" t="n">
        <v>251.710955710956</v>
      </c>
      <c r="AH45" s="62" t="n">
        <v>190.395833333333</v>
      </c>
      <c r="AI45" s="62" t="n">
        <v>139.080459770115</v>
      </c>
      <c r="AJ45" s="62" t="n">
        <v>0</v>
      </c>
      <c r="AK45" s="62" t="n">
        <v>7820.62962962963</v>
      </c>
      <c r="AL45" s="62" t="n">
        <v>65871.1651376147</v>
      </c>
      <c r="AM45" s="63" t="n">
        <v>40860.1742081448</v>
      </c>
      <c r="AO45" s="61" t="n">
        <v>20393.5035294118</v>
      </c>
      <c r="AP45" s="62" t="n">
        <v>21603.2898930481</v>
      </c>
      <c r="AQ45" s="62" t="n">
        <v>22068.8739839572</v>
      </c>
      <c r="AR45" s="62" t="n">
        <v>22595.3162916495</v>
      </c>
      <c r="AS45" s="62" t="n">
        <v>23191.7448630781</v>
      </c>
      <c r="AT45" s="62" t="n">
        <v>23443.4558187891</v>
      </c>
      <c r="AU45" s="62" t="n">
        <v>23633.8516521224</v>
      </c>
      <c r="AV45" s="62" t="n">
        <v>23772.9321118925</v>
      </c>
      <c r="AW45" s="62" t="n">
        <v>23772.9321118925</v>
      </c>
      <c r="AX45" s="62" t="n">
        <v>31593.5617415221</v>
      </c>
      <c r="AY45" s="62" t="n">
        <v>97464.7268791368</v>
      </c>
      <c r="AZ45" s="63" t="n">
        <v>138324.901087282</v>
      </c>
    </row>
    <row r="46" customFormat="false" ht="15" hidden="false" customHeight="false" outlineLevel="1" collapsed="false">
      <c r="A46" s="64" t="s">
        <v>229</v>
      </c>
      <c r="B46" s="61" t="n">
        <v>846.49</v>
      </c>
      <c r="C46" s="62" t="n">
        <v>0</v>
      </c>
      <c r="D46" s="62" t="n">
        <v>0</v>
      </c>
      <c r="E46" s="62" t="n">
        <v>0</v>
      </c>
      <c r="F46" s="62" t="n">
        <v>0</v>
      </c>
      <c r="G46" s="62" t="n">
        <v>0</v>
      </c>
      <c r="H46" s="62" t="n">
        <v>0</v>
      </c>
      <c r="I46" s="62" t="n">
        <v>0</v>
      </c>
      <c r="J46" s="62" t="n">
        <v>0</v>
      </c>
      <c r="K46" s="62" t="n">
        <v>0</v>
      </c>
      <c r="L46" s="62" t="n">
        <v>0</v>
      </c>
      <c r="M46" s="63" t="n">
        <v>0</v>
      </c>
      <c r="O46" s="61" t="n">
        <v>846.49</v>
      </c>
      <c r="P46" s="62" t="n">
        <v>846.49</v>
      </c>
      <c r="Q46" s="62" t="n">
        <v>846.49</v>
      </c>
      <c r="R46" s="62" t="n">
        <v>846.49</v>
      </c>
      <c r="S46" s="62" t="n">
        <v>846.49</v>
      </c>
      <c r="T46" s="62" t="n">
        <v>846.49</v>
      </c>
      <c r="U46" s="62" t="n">
        <v>846.49</v>
      </c>
      <c r="V46" s="62" t="n">
        <v>846.49</v>
      </c>
      <c r="W46" s="62" t="n">
        <v>846.49</v>
      </c>
      <c r="X46" s="62" t="n">
        <v>846.49</v>
      </c>
      <c r="Y46" s="62" t="n">
        <v>846.49</v>
      </c>
      <c r="Z46" s="63" t="n">
        <v>846.49</v>
      </c>
      <c r="AB46" s="61" t="n">
        <v>199.174117647059</v>
      </c>
      <c r="AC46" s="62" t="n">
        <v>0</v>
      </c>
      <c r="AD46" s="62" t="n">
        <v>0</v>
      </c>
      <c r="AE46" s="62" t="n">
        <v>0</v>
      </c>
      <c r="AF46" s="62" t="n">
        <v>0</v>
      </c>
      <c r="AG46" s="62" t="n">
        <v>0</v>
      </c>
      <c r="AH46" s="62" t="n">
        <v>0</v>
      </c>
      <c r="AI46" s="62" t="n">
        <v>0</v>
      </c>
      <c r="AJ46" s="62" t="n">
        <v>0</v>
      </c>
      <c r="AK46" s="62" t="n">
        <v>0</v>
      </c>
      <c r="AL46" s="62" t="n">
        <v>0</v>
      </c>
      <c r="AM46" s="63" t="n">
        <v>0</v>
      </c>
      <c r="AO46" s="61" t="n">
        <v>199.174117647059</v>
      </c>
      <c r="AP46" s="62" t="n">
        <v>199.174117647059</v>
      </c>
      <c r="AQ46" s="62" t="n">
        <v>199.174117647059</v>
      </c>
      <c r="AR46" s="62" t="n">
        <v>199.174117647059</v>
      </c>
      <c r="AS46" s="62" t="n">
        <v>199.174117647059</v>
      </c>
      <c r="AT46" s="62" t="n">
        <v>199.174117647059</v>
      </c>
      <c r="AU46" s="62" t="n">
        <v>199.174117647059</v>
      </c>
      <c r="AV46" s="62" t="n">
        <v>199.174117647059</v>
      </c>
      <c r="AW46" s="62" t="n">
        <v>199.174117647059</v>
      </c>
      <c r="AX46" s="62" t="n">
        <v>199.174117647059</v>
      </c>
      <c r="AY46" s="62" t="n">
        <v>199.174117647059</v>
      </c>
      <c r="AZ46" s="63" t="n">
        <v>199.174117647059</v>
      </c>
    </row>
    <row r="47" customFormat="false" ht="15" hidden="false" customHeight="false" outlineLevel="1" collapsed="false">
      <c r="A47" s="64" t="s">
        <v>230</v>
      </c>
      <c r="B47" s="61" t="n">
        <v>27560</v>
      </c>
      <c r="C47" s="62" t="n">
        <v>1500</v>
      </c>
      <c r="D47" s="62" t="n">
        <v>47900</v>
      </c>
      <c r="E47" s="62" t="n">
        <v>700</v>
      </c>
      <c r="F47" s="62" t="n">
        <v>1200</v>
      </c>
      <c r="G47" s="62" t="n">
        <v>400</v>
      </c>
      <c r="H47" s="62" t="n">
        <v>400</v>
      </c>
      <c r="I47" s="62" t="n">
        <v>300</v>
      </c>
      <c r="J47" s="62" t="n">
        <v>0</v>
      </c>
      <c r="K47" s="62" t="n">
        <v>7400</v>
      </c>
      <c r="L47" s="62" t="n">
        <v>50400</v>
      </c>
      <c r="M47" s="63" t="n">
        <v>30100</v>
      </c>
      <c r="O47" s="61" t="n">
        <v>27560</v>
      </c>
      <c r="P47" s="62" t="n">
        <v>29060</v>
      </c>
      <c r="Q47" s="62" t="n">
        <v>76960</v>
      </c>
      <c r="R47" s="62" t="n">
        <v>77660</v>
      </c>
      <c r="S47" s="62" t="n">
        <v>78860</v>
      </c>
      <c r="T47" s="62" t="n">
        <v>79260</v>
      </c>
      <c r="U47" s="62" t="n">
        <v>79660</v>
      </c>
      <c r="V47" s="62" t="n">
        <v>79960</v>
      </c>
      <c r="W47" s="62" t="n">
        <v>79960</v>
      </c>
      <c r="X47" s="62" t="n">
        <v>87360</v>
      </c>
      <c r="Y47" s="62" t="n">
        <v>137760</v>
      </c>
      <c r="Z47" s="63" t="n">
        <v>167860</v>
      </c>
      <c r="AB47" s="61" t="n">
        <v>6484.70588235294</v>
      </c>
      <c r="AC47" s="62" t="n">
        <v>340.909090909091</v>
      </c>
      <c r="AD47" s="62" t="n">
        <v>10886.3636363636</v>
      </c>
      <c r="AE47" s="62" t="n">
        <v>168.269230769231</v>
      </c>
      <c r="AF47" s="62" t="n">
        <v>285.714285714286</v>
      </c>
      <c r="AG47" s="62" t="n">
        <v>93.2400932400932</v>
      </c>
      <c r="AH47" s="62" t="n">
        <v>92.5925925925926</v>
      </c>
      <c r="AI47" s="62" t="n">
        <v>68.9655172413793</v>
      </c>
      <c r="AJ47" s="62" t="n">
        <v>0</v>
      </c>
      <c r="AK47" s="62" t="n">
        <v>1712.96296296296</v>
      </c>
      <c r="AL47" s="62" t="n">
        <v>11559.6330275229</v>
      </c>
      <c r="AM47" s="63" t="n">
        <v>6809.95475113122</v>
      </c>
      <c r="AO47" s="61" t="n">
        <v>6484.70588235294</v>
      </c>
      <c r="AP47" s="62" t="n">
        <v>6825.61497326203</v>
      </c>
      <c r="AQ47" s="62" t="n">
        <v>17711.9786096257</v>
      </c>
      <c r="AR47" s="62" t="n">
        <v>17880.2478403949</v>
      </c>
      <c r="AS47" s="62" t="n">
        <v>18165.9621261092</v>
      </c>
      <c r="AT47" s="62" t="n">
        <v>18259.2022193493</v>
      </c>
      <c r="AU47" s="62" t="n">
        <v>18351.7948119419</v>
      </c>
      <c r="AV47" s="62" t="n">
        <v>18420.7603291833</v>
      </c>
      <c r="AW47" s="62" t="n">
        <v>18420.7603291833</v>
      </c>
      <c r="AX47" s="62" t="n">
        <v>20133.7232921462</v>
      </c>
      <c r="AY47" s="62" t="n">
        <v>31693.3563196691</v>
      </c>
      <c r="AZ47" s="63" t="n">
        <v>38503.3110708004</v>
      </c>
    </row>
    <row r="48" customFormat="false" ht="15" hidden="false" customHeight="false" outlineLevel="1" collapsed="false">
      <c r="A48" s="64" t="s">
        <v>231</v>
      </c>
      <c r="B48" s="61" t="n">
        <v>0</v>
      </c>
      <c r="C48" s="62" t="n">
        <v>0</v>
      </c>
      <c r="D48" s="62" t="n">
        <v>0</v>
      </c>
      <c r="E48" s="62" t="n">
        <v>0</v>
      </c>
      <c r="F48" s="62" t="n">
        <v>0</v>
      </c>
      <c r="G48" s="62" t="n">
        <v>0</v>
      </c>
      <c r="H48" s="62" t="n">
        <v>0</v>
      </c>
      <c r="I48" s="62" t="n">
        <v>0</v>
      </c>
      <c r="J48" s="62" t="n">
        <v>0</v>
      </c>
      <c r="K48" s="62" t="n">
        <v>0</v>
      </c>
      <c r="L48" s="62" t="n">
        <v>0</v>
      </c>
      <c r="M48" s="63" t="n">
        <v>0</v>
      </c>
      <c r="O48" s="61" t="n">
        <v>0</v>
      </c>
      <c r="P48" s="62" t="n">
        <v>0</v>
      </c>
      <c r="Q48" s="62" t="n">
        <v>0</v>
      </c>
      <c r="R48" s="62" t="n">
        <v>0</v>
      </c>
      <c r="S48" s="62" t="n">
        <v>0</v>
      </c>
      <c r="T48" s="62" t="n">
        <v>0</v>
      </c>
      <c r="U48" s="62" t="n">
        <v>0</v>
      </c>
      <c r="V48" s="62" t="n">
        <v>0</v>
      </c>
      <c r="W48" s="62" t="n">
        <v>0</v>
      </c>
      <c r="X48" s="62" t="n">
        <v>0</v>
      </c>
      <c r="Y48" s="62" t="n">
        <v>0</v>
      </c>
      <c r="Z48" s="63" t="n">
        <v>0</v>
      </c>
      <c r="AB48" s="61" t="n">
        <v>0</v>
      </c>
      <c r="AC48" s="62" t="n">
        <v>0</v>
      </c>
      <c r="AD48" s="62" t="n">
        <v>0</v>
      </c>
      <c r="AE48" s="62" t="n">
        <v>0</v>
      </c>
      <c r="AF48" s="62" t="n">
        <v>0</v>
      </c>
      <c r="AG48" s="62" t="n">
        <v>0</v>
      </c>
      <c r="AH48" s="62" t="n">
        <v>0</v>
      </c>
      <c r="AI48" s="62" t="n">
        <v>0</v>
      </c>
      <c r="AJ48" s="62" t="n">
        <v>0</v>
      </c>
      <c r="AK48" s="62" t="n">
        <v>0</v>
      </c>
      <c r="AL48" s="62" t="n">
        <v>0</v>
      </c>
      <c r="AM48" s="63" t="n">
        <v>0</v>
      </c>
      <c r="AO48" s="61" t="n">
        <v>0</v>
      </c>
      <c r="AP48" s="62" t="n">
        <v>0</v>
      </c>
      <c r="AQ48" s="62" t="n">
        <v>0</v>
      </c>
      <c r="AR48" s="62" t="n">
        <v>0</v>
      </c>
      <c r="AS48" s="62" t="n">
        <v>0</v>
      </c>
      <c r="AT48" s="62" t="n">
        <v>0</v>
      </c>
      <c r="AU48" s="62" t="n">
        <v>0</v>
      </c>
      <c r="AV48" s="62" t="n">
        <v>0</v>
      </c>
      <c r="AW48" s="62" t="n">
        <v>0</v>
      </c>
      <c r="AX48" s="62" t="n">
        <v>0</v>
      </c>
      <c r="AY48" s="62" t="n">
        <v>0</v>
      </c>
      <c r="AZ48" s="63" t="n">
        <v>0</v>
      </c>
    </row>
    <row r="49" customFormat="false" ht="15" hidden="false" customHeight="false" outlineLevel="1" collapsed="false">
      <c r="A49" s="64" t="s">
        <v>223</v>
      </c>
      <c r="B49" s="61" t="n">
        <v>0</v>
      </c>
      <c r="C49" s="62" t="n">
        <v>0</v>
      </c>
      <c r="D49" s="62" t="n">
        <v>0</v>
      </c>
      <c r="E49" s="62" t="n">
        <v>0</v>
      </c>
      <c r="F49" s="62" t="n">
        <v>0</v>
      </c>
      <c r="G49" s="62" t="n">
        <v>0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v>0</v>
      </c>
      <c r="M49" s="63" t="n">
        <v>0</v>
      </c>
      <c r="O49" s="61" t="n">
        <v>0</v>
      </c>
      <c r="P49" s="62" t="n">
        <v>0</v>
      </c>
      <c r="Q49" s="62" t="n">
        <v>0</v>
      </c>
      <c r="R49" s="62" t="n">
        <v>0</v>
      </c>
      <c r="S49" s="62" t="n">
        <v>0</v>
      </c>
      <c r="T49" s="62" t="n">
        <v>0</v>
      </c>
      <c r="U49" s="62" t="n">
        <v>0</v>
      </c>
      <c r="V49" s="62" t="n">
        <v>0</v>
      </c>
      <c r="W49" s="62" t="n">
        <v>0</v>
      </c>
      <c r="X49" s="62" t="n">
        <v>0</v>
      </c>
      <c r="Y49" s="62" t="n">
        <v>0</v>
      </c>
      <c r="Z49" s="63" t="n">
        <v>0</v>
      </c>
      <c r="AB49" s="61" t="n">
        <v>0</v>
      </c>
      <c r="AC49" s="62" t="n">
        <v>0</v>
      </c>
      <c r="AD49" s="62" t="n">
        <v>0</v>
      </c>
      <c r="AE49" s="62" t="n">
        <v>0</v>
      </c>
      <c r="AF49" s="62" t="n">
        <v>0</v>
      </c>
      <c r="AG49" s="62" t="n">
        <v>0</v>
      </c>
      <c r="AH49" s="62" t="n">
        <v>0</v>
      </c>
      <c r="AI49" s="62" t="n">
        <v>0</v>
      </c>
      <c r="AJ49" s="62" t="n">
        <v>0</v>
      </c>
      <c r="AK49" s="62" t="n">
        <v>0</v>
      </c>
      <c r="AL49" s="62" t="n">
        <v>0</v>
      </c>
      <c r="AM49" s="63" t="n">
        <v>0</v>
      </c>
      <c r="AO49" s="61" t="n">
        <v>0</v>
      </c>
      <c r="AP49" s="62" t="n">
        <v>0</v>
      </c>
      <c r="AQ49" s="62" t="n">
        <v>0</v>
      </c>
      <c r="AR49" s="62" t="n">
        <v>0</v>
      </c>
      <c r="AS49" s="62" t="n">
        <v>0</v>
      </c>
      <c r="AT49" s="62" t="n">
        <v>0</v>
      </c>
      <c r="AU49" s="62" t="n">
        <v>0</v>
      </c>
      <c r="AV49" s="62" t="n">
        <v>0</v>
      </c>
      <c r="AW49" s="62" t="n">
        <v>0</v>
      </c>
      <c r="AX49" s="62" t="n">
        <v>0</v>
      </c>
      <c r="AY49" s="62" t="n">
        <v>0</v>
      </c>
      <c r="AZ49" s="63" t="n">
        <v>0</v>
      </c>
    </row>
    <row r="50" customFormat="false" ht="15" hidden="false" customHeight="false" outlineLevel="0" collapsed="false">
      <c r="A50" s="54" t="s">
        <v>232</v>
      </c>
      <c r="B50" s="76" t="n">
        <v>559108.72</v>
      </c>
      <c r="C50" s="76" t="n">
        <v>34152.49</v>
      </c>
      <c r="D50" s="76" t="n">
        <v>60608.91</v>
      </c>
      <c r="E50" s="76" t="n">
        <v>13785.8</v>
      </c>
      <c r="F50" s="76" t="n">
        <v>16333.76</v>
      </c>
      <c r="G50" s="76" t="n">
        <v>7028.64</v>
      </c>
      <c r="H50" s="76" t="n">
        <v>5314.65</v>
      </c>
      <c r="I50" s="76" t="n">
        <v>3905.9</v>
      </c>
      <c r="J50" s="76" t="n">
        <v>0</v>
      </c>
      <c r="K50" s="76" t="n">
        <v>157559.61</v>
      </c>
      <c r="L50" s="76" t="n">
        <v>1284444.27</v>
      </c>
      <c r="M50" s="76" t="n">
        <v>803121.98</v>
      </c>
      <c r="O50" s="76" t="n">
        <v>559108.72</v>
      </c>
      <c r="P50" s="76" t="n">
        <v>593261.21</v>
      </c>
      <c r="Q50" s="76" t="n">
        <v>653870.12</v>
      </c>
      <c r="R50" s="76" t="n">
        <v>667655.92</v>
      </c>
      <c r="S50" s="76" t="n">
        <v>683989.68</v>
      </c>
      <c r="T50" s="76" t="n">
        <v>691018.32</v>
      </c>
      <c r="U50" s="76" t="n">
        <v>696332.97</v>
      </c>
      <c r="V50" s="76" t="n">
        <v>700238.87</v>
      </c>
      <c r="W50" s="76" t="n">
        <v>700238.87</v>
      </c>
      <c r="X50" s="76" t="n">
        <v>857798.48</v>
      </c>
      <c r="Y50" s="76" t="n">
        <v>2142242.75</v>
      </c>
      <c r="Z50" s="76" t="n">
        <v>2945364.73</v>
      </c>
      <c r="AB50" s="76" t="n">
        <v>131554.992941177</v>
      </c>
      <c r="AC50" s="76" t="n">
        <v>7761.92954545455</v>
      </c>
      <c r="AD50" s="76" t="n">
        <v>13774.7522727273</v>
      </c>
      <c r="AE50" s="76" t="n">
        <v>3313.89423076923</v>
      </c>
      <c r="AF50" s="76" t="n">
        <v>3888.99047619048</v>
      </c>
      <c r="AG50" s="76" t="n">
        <v>1638.37762237762</v>
      </c>
      <c r="AH50" s="76" t="n">
        <v>1230.24305555556</v>
      </c>
      <c r="AI50" s="76" t="n">
        <v>897.908045977012</v>
      </c>
      <c r="AJ50" s="76" t="n">
        <v>0</v>
      </c>
      <c r="AK50" s="76" t="n">
        <v>36472.1319444444</v>
      </c>
      <c r="AL50" s="76" t="n">
        <v>294597.309633028</v>
      </c>
      <c r="AM50" s="76" t="n">
        <v>181701.805429864</v>
      </c>
      <c r="AO50" s="76" t="n">
        <v>131554.992941177</v>
      </c>
      <c r="AP50" s="76" t="n">
        <v>139316.922486631</v>
      </c>
      <c r="AQ50" s="76" t="n">
        <v>153091.674759358</v>
      </c>
      <c r="AR50" s="76" t="n">
        <v>156405.568990128</v>
      </c>
      <c r="AS50" s="76" t="n">
        <v>160294.559466318</v>
      </c>
      <c r="AT50" s="76" t="n">
        <v>161932.937088696</v>
      </c>
      <c r="AU50" s="76" t="n">
        <v>163163.180144251</v>
      </c>
      <c r="AV50" s="76" t="n">
        <v>164061.088190228</v>
      </c>
      <c r="AW50" s="76" t="n">
        <v>164061.088190228</v>
      </c>
      <c r="AX50" s="76" t="n">
        <v>200533.220134673</v>
      </c>
      <c r="AY50" s="76" t="n">
        <v>495130.5297677</v>
      </c>
      <c r="AZ50" s="76" t="n">
        <v>676832.335197565</v>
      </c>
    </row>
    <row r="51" customFormat="false" ht="15" hidden="false" customHeight="false" outlineLevel="0" collapsed="false">
      <c r="A51" s="54"/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4"/>
      <c r="O51" s="71" t="n">
        <v>0</v>
      </c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4"/>
      <c r="AB51" s="71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4"/>
      <c r="AO51" s="71" t="n">
        <v>0</v>
      </c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4"/>
    </row>
    <row r="52" customFormat="false" ht="15" hidden="false" customHeight="false" outlineLevel="1" collapsed="false">
      <c r="A52" s="54" t="s">
        <v>233</v>
      </c>
      <c r="B52" s="81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80"/>
      <c r="O52" s="81" t="n">
        <v>0</v>
      </c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80"/>
      <c r="AB52" s="81" t="n">
        <v>0</v>
      </c>
      <c r="AC52" s="79" t="n">
        <v>0</v>
      </c>
      <c r="AD52" s="79" t="n">
        <v>0</v>
      </c>
      <c r="AE52" s="79" t="n">
        <v>0</v>
      </c>
      <c r="AF52" s="79" t="n">
        <v>0</v>
      </c>
      <c r="AG52" s="79" t="n">
        <v>0</v>
      </c>
      <c r="AH52" s="79" t="n">
        <v>0</v>
      </c>
      <c r="AI52" s="79" t="n">
        <v>0</v>
      </c>
      <c r="AJ52" s="79" t="n">
        <v>0</v>
      </c>
      <c r="AK52" s="79" t="n">
        <v>0</v>
      </c>
      <c r="AL52" s="79" t="n">
        <v>0</v>
      </c>
      <c r="AM52" s="80" t="n">
        <v>0</v>
      </c>
      <c r="AO52" s="81" t="n">
        <v>0</v>
      </c>
      <c r="AP52" s="79" t="n">
        <v>0</v>
      </c>
      <c r="AQ52" s="79" t="n">
        <v>0</v>
      </c>
      <c r="AR52" s="79" t="n">
        <v>0</v>
      </c>
      <c r="AS52" s="79" t="n">
        <v>0</v>
      </c>
      <c r="AT52" s="79" t="n">
        <v>0</v>
      </c>
      <c r="AU52" s="79" t="n">
        <v>0</v>
      </c>
      <c r="AV52" s="79" t="n">
        <v>0</v>
      </c>
      <c r="AW52" s="79" t="n">
        <v>0</v>
      </c>
      <c r="AX52" s="79" t="n">
        <v>0</v>
      </c>
      <c r="AY52" s="79" t="n">
        <v>0</v>
      </c>
      <c r="AZ52" s="80" t="n">
        <v>0</v>
      </c>
    </row>
    <row r="53" customFormat="false" ht="15" hidden="false" customHeight="false" outlineLevel="1" collapsed="false">
      <c r="A53" s="64" t="s">
        <v>234</v>
      </c>
      <c r="B53" s="61" t="n">
        <v>-2117.27</v>
      </c>
      <c r="C53" s="62" t="n">
        <v>-1732.46</v>
      </c>
      <c r="D53" s="62" t="n">
        <v>-782.77</v>
      </c>
      <c r="E53" s="62" t="n">
        <v>-994.94</v>
      </c>
      <c r="F53" s="62" t="n">
        <v>-41.97</v>
      </c>
      <c r="G53" s="62" t="n">
        <v>-777.24</v>
      </c>
      <c r="H53" s="62" t="n">
        <v>-1068.74</v>
      </c>
      <c r="I53" s="62" t="n">
        <v>0</v>
      </c>
      <c r="J53" s="62" t="n">
        <v>-2866.71</v>
      </c>
      <c r="K53" s="62" t="n">
        <v>-332.01</v>
      </c>
      <c r="L53" s="62" t="n">
        <v>-722.57</v>
      </c>
      <c r="M53" s="63" t="n">
        <v>-702.23</v>
      </c>
      <c r="O53" s="61" t="n">
        <v>-2117.27</v>
      </c>
      <c r="P53" s="62" t="n">
        <v>-3849.73</v>
      </c>
      <c r="Q53" s="62" t="n">
        <v>-4632.5</v>
      </c>
      <c r="R53" s="62" t="n">
        <v>-5627.44</v>
      </c>
      <c r="S53" s="62" t="n">
        <v>-5669.41</v>
      </c>
      <c r="T53" s="62" t="n">
        <v>-6446.65</v>
      </c>
      <c r="U53" s="62" t="n">
        <v>-7515.39</v>
      </c>
      <c r="V53" s="62" t="n">
        <v>-7515.39</v>
      </c>
      <c r="W53" s="62" t="n">
        <v>-10382.1</v>
      </c>
      <c r="X53" s="62" t="n">
        <v>-10714.11</v>
      </c>
      <c r="Y53" s="62" t="n">
        <v>-11436.68</v>
      </c>
      <c r="Z53" s="63" t="n">
        <v>-12138.91</v>
      </c>
      <c r="AB53" s="61" t="n">
        <v>-498.181176470588</v>
      </c>
      <c r="AC53" s="62" t="n">
        <v>-393.740909090909</v>
      </c>
      <c r="AD53" s="62" t="n">
        <v>-177.902272727273</v>
      </c>
      <c r="AE53" s="62" t="n">
        <v>-239.168269230769</v>
      </c>
      <c r="AF53" s="62" t="n">
        <v>-9.99285714285714</v>
      </c>
      <c r="AG53" s="62" t="n">
        <v>-181.174825174825</v>
      </c>
      <c r="AH53" s="62" t="n">
        <v>-247.393518518518</v>
      </c>
      <c r="AI53" s="62" t="n">
        <v>0</v>
      </c>
      <c r="AJ53" s="62" t="n">
        <v>-659.013793103448</v>
      </c>
      <c r="AK53" s="62" t="n">
        <v>-76.8541666666667</v>
      </c>
      <c r="AL53" s="62" t="n">
        <v>-165.727064220183</v>
      </c>
      <c r="AM53" s="63" t="n">
        <v>-158.87556561086</v>
      </c>
      <c r="AO53" s="61" t="n">
        <v>-498.181176470588</v>
      </c>
      <c r="AP53" s="62" t="n">
        <v>-891.922085561497</v>
      </c>
      <c r="AQ53" s="62" t="n">
        <v>-1069.82435828877</v>
      </c>
      <c r="AR53" s="62" t="n">
        <v>-1308.99262751954</v>
      </c>
      <c r="AS53" s="62" t="n">
        <v>-1318.9854846624</v>
      </c>
      <c r="AT53" s="62" t="n">
        <v>-1500.16030983722</v>
      </c>
      <c r="AU53" s="62" t="n">
        <v>-1747.55382835574</v>
      </c>
      <c r="AV53" s="62" t="n">
        <v>-1747.55382835574</v>
      </c>
      <c r="AW53" s="62" t="n">
        <v>-2406.56762145919</v>
      </c>
      <c r="AX53" s="62" t="n">
        <v>-2483.42178812586</v>
      </c>
      <c r="AY53" s="62" t="n">
        <v>-2649.14885234604</v>
      </c>
      <c r="AZ53" s="63" t="n">
        <v>-2808.0244179569</v>
      </c>
    </row>
    <row r="54" customFormat="false" ht="15" hidden="false" customHeight="false" outlineLevel="1" collapsed="false">
      <c r="A54" s="64" t="s">
        <v>235</v>
      </c>
      <c r="B54" s="61" t="n">
        <v>-183410.66</v>
      </c>
      <c r="C54" s="62" t="n">
        <v>-243756.2</v>
      </c>
      <c r="D54" s="62" t="n">
        <v>624895.02</v>
      </c>
      <c r="E54" s="62" t="n">
        <v>166225.73</v>
      </c>
      <c r="F54" s="62" t="n">
        <v>356628.72</v>
      </c>
      <c r="G54" s="62" t="n">
        <v>206510.89</v>
      </c>
      <c r="H54" s="62" t="n">
        <v>284796.67</v>
      </c>
      <c r="I54" s="62" t="n">
        <v>291858.69</v>
      </c>
      <c r="J54" s="62" t="n">
        <v>205105.58</v>
      </c>
      <c r="K54" s="62" t="n">
        <v>-36259.23</v>
      </c>
      <c r="L54" s="62" t="n">
        <v>-50221.26</v>
      </c>
      <c r="M54" s="63" t="n">
        <v>-78265.51</v>
      </c>
      <c r="O54" s="61" t="n">
        <v>-183410.66</v>
      </c>
      <c r="P54" s="62" t="n">
        <v>-427166.86</v>
      </c>
      <c r="Q54" s="62" t="n">
        <v>197728.16</v>
      </c>
      <c r="R54" s="62" t="n">
        <v>363953.89</v>
      </c>
      <c r="S54" s="62" t="n">
        <v>720582.61</v>
      </c>
      <c r="T54" s="62" t="n">
        <v>927093.5</v>
      </c>
      <c r="U54" s="62" t="n">
        <v>1211890.17</v>
      </c>
      <c r="V54" s="62" t="n">
        <v>1503748.86</v>
      </c>
      <c r="W54" s="62" t="n">
        <v>1708854.44</v>
      </c>
      <c r="X54" s="62" t="n">
        <v>1672595.21</v>
      </c>
      <c r="Y54" s="62" t="n">
        <v>1622373.95</v>
      </c>
      <c r="Z54" s="63" t="n">
        <v>1544108.44</v>
      </c>
      <c r="AB54" s="61" t="n">
        <v>-43155.4494117647</v>
      </c>
      <c r="AC54" s="62" t="n">
        <v>-55399.1363636364</v>
      </c>
      <c r="AD54" s="62" t="n">
        <v>142021.595454545</v>
      </c>
      <c r="AE54" s="62" t="n">
        <v>39958.1081730769</v>
      </c>
      <c r="AF54" s="62" t="n">
        <v>84911.6</v>
      </c>
      <c r="AG54" s="62" t="n">
        <v>48137.7365967366</v>
      </c>
      <c r="AH54" s="62" t="n">
        <v>65925.1550925926</v>
      </c>
      <c r="AI54" s="62" t="n">
        <v>67093.9517241379</v>
      </c>
      <c r="AJ54" s="62" t="n">
        <v>47150.708045977</v>
      </c>
      <c r="AK54" s="62" t="n">
        <v>-8393.34027777778</v>
      </c>
      <c r="AL54" s="62" t="n">
        <v>-11518.6376146789</v>
      </c>
      <c r="AM54" s="63" t="n">
        <v>-17707.128959276</v>
      </c>
      <c r="AO54" s="61" t="n">
        <v>-43155.4494117647</v>
      </c>
      <c r="AP54" s="62" t="n">
        <v>-98554.5857754011</v>
      </c>
      <c r="AQ54" s="62" t="n">
        <v>43467.0096791444</v>
      </c>
      <c r="AR54" s="62" t="n">
        <v>83425.1178522213</v>
      </c>
      <c r="AS54" s="62" t="n">
        <v>168336.717852221</v>
      </c>
      <c r="AT54" s="62" t="n">
        <v>216474.454448958</v>
      </c>
      <c r="AU54" s="62" t="n">
        <v>282399.60954155</v>
      </c>
      <c r="AV54" s="62" t="n">
        <v>349493.561265688</v>
      </c>
      <c r="AW54" s="62" t="n">
        <v>396644.269311665</v>
      </c>
      <c r="AX54" s="62" t="n">
        <v>388250.929033888</v>
      </c>
      <c r="AY54" s="62" t="n">
        <v>376732.291419209</v>
      </c>
      <c r="AZ54" s="63" t="n">
        <v>359025.162459933</v>
      </c>
    </row>
    <row r="55" customFormat="false" ht="15" hidden="false" customHeight="false" outlineLevel="1" collapsed="false">
      <c r="A55" s="64" t="s">
        <v>236</v>
      </c>
      <c r="B55" s="61" t="n">
        <v>3727.8</v>
      </c>
      <c r="C55" s="62" t="n">
        <v>2390.83</v>
      </c>
      <c r="D55" s="62" t="n">
        <v>5041.26</v>
      </c>
      <c r="E55" s="62" t="n">
        <v>4111.74</v>
      </c>
      <c r="F55" s="62" t="n">
        <v>7532.37</v>
      </c>
      <c r="G55" s="62" t="n">
        <v>4742.37</v>
      </c>
      <c r="H55" s="62" t="n">
        <v>3456.07</v>
      </c>
      <c r="I55" s="62" t="n">
        <v>-248.03</v>
      </c>
      <c r="J55" s="62" t="n">
        <v>2884.3</v>
      </c>
      <c r="K55" s="62" t="n">
        <v>1120</v>
      </c>
      <c r="L55" s="62" t="n">
        <v>270</v>
      </c>
      <c r="M55" s="63" t="n">
        <v>19356.74</v>
      </c>
      <c r="O55" s="61" t="n">
        <v>3727.8</v>
      </c>
      <c r="P55" s="62" t="n">
        <v>6118.63</v>
      </c>
      <c r="Q55" s="62" t="n">
        <v>11159.89</v>
      </c>
      <c r="R55" s="62" t="n">
        <v>15271.63</v>
      </c>
      <c r="S55" s="62" t="n">
        <v>22804</v>
      </c>
      <c r="T55" s="62" t="n">
        <v>27546.37</v>
      </c>
      <c r="U55" s="62" t="n">
        <v>31002.44</v>
      </c>
      <c r="V55" s="62" t="n">
        <v>30754.41</v>
      </c>
      <c r="W55" s="62" t="n">
        <v>33638.71</v>
      </c>
      <c r="X55" s="62" t="n">
        <v>34758.71</v>
      </c>
      <c r="Y55" s="62" t="n">
        <v>35028.71</v>
      </c>
      <c r="Z55" s="63" t="n">
        <v>54385.45</v>
      </c>
      <c r="AB55" s="61" t="n">
        <v>877.129411764706</v>
      </c>
      <c r="AC55" s="62" t="n">
        <v>543.370454545454</v>
      </c>
      <c r="AD55" s="62" t="n">
        <v>1145.74090909091</v>
      </c>
      <c r="AE55" s="62" t="n">
        <v>988.399038461538</v>
      </c>
      <c r="AF55" s="62" t="n">
        <v>1793.42142857143</v>
      </c>
      <c r="AG55" s="62" t="n">
        <v>1105.44755244755</v>
      </c>
      <c r="AH55" s="62" t="n">
        <v>800.016203703704</v>
      </c>
      <c r="AI55" s="62" t="n">
        <v>-57.0183908045977</v>
      </c>
      <c r="AJ55" s="62" t="n">
        <v>663.057471264368</v>
      </c>
      <c r="AK55" s="62" t="n">
        <v>259.259259259259</v>
      </c>
      <c r="AL55" s="62" t="n">
        <v>61.9266055045872</v>
      </c>
      <c r="AM55" s="63" t="n">
        <v>4379.35294117647</v>
      </c>
      <c r="AO55" s="61" t="n">
        <v>877.129411764706</v>
      </c>
      <c r="AP55" s="62" t="n">
        <v>1420.49986631016</v>
      </c>
      <c r="AQ55" s="62" t="n">
        <v>2566.24077540107</v>
      </c>
      <c r="AR55" s="62" t="n">
        <v>3554.63981386261</v>
      </c>
      <c r="AS55" s="62" t="n">
        <v>5348.06124243404</v>
      </c>
      <c r="AT55" s="62" t="n">
        <v>6453.50879488159</v>
      </c>
      <c r="AU55" s="62" t="n">
        <v>7253.52499858529</v>
      </c>
      <c r="AV55" s="62" t="n">
        <v>7196.5066077807</v>
      </c>
      <c r="AW55" s="62" t="n">
        <v>7859.56407904506</v>
      </c>
      <c r="AX55" s="62" t="n">
        <v>8118.82333830432</v>
      </c>
      <c r="AY55" s="62" t="n">
        <v>8180.74994380891</v>
      </c>
      <c r="AZ55" s="63" t="n">
        <v>12560.1028849854</v>
      </c>
    </row>
    <row r="56" customFormat="false" ht="15" hidden="false" customHeight="false" outlineLevel="1" collapsed="false">
      <c r="A56" s="83" t="s">
        <v>237</v>
      </c>
      <c r="B56" s="61" t="n">
        <v>17611.07</v>
      </c>
      <c r="C56" s="62" t="n">
        <v>224295.3</v>
      </c>
      <c r="D56" s="62" t="n">
        <v>-158032.41</v>
      </c>
      <c r="E56" s="62" t="n">
        <v>-515342.34</v>
      </c>
      <c r="F56" s="62" t="n">
        <v>490714.43</v>
      </c>
      <c r="G56" s="62" t="n">
        <v>-24308.87</v>
      </c>
      <c r="H56" s="62" t="n">
        <v>-17625.38</v>
      </c>
      <c r="I56" s="62" t="n">
        <v>-27147.83</v>
      </c>
      <c r="J56" s="62" t="n">
        <v>0</v>
      </c>
      <c r="K56" s="62" t="n">
        <v>-41397.48</v>
      </c>
      <c r="L56" s="62" t="n">
        <v>183289.08</v>
      </c>
      <c r="M56" s="63" t="n">
        <v>-115686.84</v>
      </c>
      <c r="O56" s="61" t="n">
        <v>17611.07</v>
      </c>
      <c r="P56" s="62" t="n">
        <v>241906.37</v>
      </c>
      <c r="Q56" s="62" t="n">
        <v>83873.96</v>
      </c>
      <c r="R56" s="62" t="n">
        <v>-431468.38</v>
      </c>
      <c r="S56" s="62" t="n">
        <v>59246.0499999999</v>
      </c>
      <c r="T56" s="62" t="n">
        <v>34937.1799999999</v>
      </c>
      <c r="U56" s="62" t="n">
        <v>17311.7999999999</v>
      </c>
      <c r="V56" s="62" t="n">
        <v>-9836.03000000008</v>
      </c>
      <c r="W56" s="62" t="n">
        <v>-9836.03000000008</v>
      </c>
      <c r="X56" s="62" t="n">
        <v>-51233.5100000001</v>
      </c>
      <c r="Y56" s="62" t="n">
        <v>132055.57</v>
      </c>
      <c r="Z56" s="63" t="n">
        <v>16368.7299999999</v>
      </c>
      <c r="AB56" s="61" t="n">
        <v>4143.78117647059</v>
      </c>
      <c r="AC56" s="62" t="n">
        <v>50976.2045454545</v>
      </c>
      <c r="AD56" s="62" t="n">
        <v>-35916.4568181818</v>
      </c>
      <c r="AE56" s="62" t="n">
        <v>-123880.370192308</v>
      </c>
      <c r="AF56" s="62" t="n">
        <v>116836.769047619</v>
      </c>
      <c r="AG56" s="62" t="n">
        <v>-5666.40326340326</v>
      </c>
      <c r="AH56" s="62" t="n">
        <v>-4079.94907407407</v>
      </c>
      <c r="AI56" s="62" t="n">
        <v>-6240.88045977012</v>
      </c>
      <c r="AJ56" s="62" t="n">
        <v>0</v>
      </c>
      <c r="AK56" s="62" t="n">
        <v>-9582.75</v>
      </c>
      <c r="AL56" s="62" t="n">
        <v>42038.7798165138</v>
      </c>
      <c r="AM56" s="63" t="n">
        <v>-26173.4932126697</v>
      </c>
      <c r="AO56" s="61" t="n">
        <v>4143.78117647059</v>
      </c>
      <c r="AP56" s="62" t="n">
        <v>55119.9857219251</v>
      </c>
      <c r="AQ56" s="62" t="n">
        <v>19203.5289037433</v>
      </c>
      <c r="AR56" s="62" t="n">
        <v>-104676.841288564</v>
      </c>
      <c r="AS56" s="62" t="n">
        <v>12159.9277590547</v>
      </c>
      <c r="AT56" s="62" t="n">
        <v>6493.52449565139</v>
      </c>
      <c r="AU56" s="62" t="n">
        <v>2413.57542157732</v>
      </c>
      <c r="AV56" s="62" t="n">
        <v>-3827.3050381928</v>
      </c>
      <c r="AW56" s="62" t="n">
        <v>-3827.3050381928</v>
      </c>
      <c r="AX56" s="62" t="n">
        <v>-13410.0550381928</v>
      </c>
      <c r="AY56" s="62" t="n">
        <v>28628.724778321</v>
      </c>
      <c r="AZ56" s="63" t="n">
        <v>2455.23156565128</v>
      </c>
    </row>
    <row r="57" customFormat="false" ht="15" hidden="false" customHeight="false" outlineLevel="1" collapsed="false">
      <c r="A57" s="64" t="s">
        <v>238</v>
      </c>
      <c r="B57" s="61" t="n">
        <v>0</v>
      </c>
      <c r="C57" s="62" t="n">
        <v>0</v>
      </c>
      <c r="D57" s="62" t="n">
        <v>0</v>
      </c>
      <c r="E57" s="62" t="n">
        <v>0</v>
      </c>
      <c r="F57" s="62" t="n">
        <v>0</v>
      </c>
      <c r="G57" s="62" t="n">
        <v>0</v>
      </c>
      <c r="H57" s="62" t="n">
        <v>0</v>
      </c>
      <c r="I57" s="62" t="n">
        <v>0</v>
      </c>
      <c r="J57" s="62" t="n">
        <v>0</v>
      </c>
      <c r="K57" s="62" t="n">
        <v>0</v>
      </c>
      <c r="L57" s="62" t="n">
        <v>0</v>
      </c>
      <c r="M57" s="63" t="n">
        <v>0</v>
      </c>
      <c r="O57" s="61" t="n">
        <v>0</v>
      </c>
      <c r="P57" s="62" t="n">
        <v>0</v>
      </c>
      <c r="Q57" s="62" t="n">
        <v>0</v>
      </c>
      <c r="R57" s="62" t="n">
        <v>0</v>
      </c>
      <c r="S57" s="62" t="n">
        <v>0</v>
      </c>
      <c r="T57" s="62" t="n">
        <v>0</v>
      </c>
      <c r="U57" s="62" t="n">
        <v>0</v>
      </c>
      <c r="V57" s="62" t="n">
        <v>0</v>
      </c>
      <c r="W57" s="62" t="n">
        <v>0</v>
      </c>
      <c r="X57" s="62" t="n">
        <v>0</v>
      </c>
      <c r="Y57" s="62" t="n">
        <v>0</v>
      </c>
      <c r="Z57" s="63" t="n">
        <v>0</v>
      </c>
      <c r="AB57" s="61" t="n">
        <v>0</v>
      </c>
      <c r="AC57" s="62" t="n">
        <v>0</v>
      </c>
      <c r="AD57" s="62" t="n">
        <v>0</v>
      </c>
      <c r="AE57" s="62" t="n">
        <v>0</v>
      </c>
      <c r="AF57" s="62" t="n">
        <v>0</v>
      </c>
      <c r="AG57" s="62" t="n">
        <v>0</v>
      </c>
      <c r="AH57" s="62" t="n">
        <v>0</v>
      </c>
      <c r="AI57" s="62" t="n">
        <v>0</v>
      </c>
      <c r="AJ57" s="62" t="n">
        <v>0</v>
      </c>
      <c r="AK57" s="62" t="n">
        <v>0</v>
      </c>
      <c r="AL57" s="62" t="n">
        <v>0</v>
      </c>
      <c r="AM57" s="63" t="n">
        <v>0</v>
      </c>
      <c r="AO57" s="61" t="n">
        <v>0</v>
      </c>
      <c r="AP57" s="62" t="n">
        <v>0</v>
      </c>
      <c r="AQ57" s="62" t="n">
        <v>0</v>
      </c>
      <c r="AR57" s="62" t="n">
        <v>0</v>
      </c>
      <c r="AS57" s="62" t="n">
        <v>0</v>
      </c>
      <c r="AT57" s="62" t="n">
        <v>0</v>
      </c>
      <c r="AU57" s="62" t="n">
        <v>0</v>
      </c>
      <c r="AV57" s="62" t="n">
        <v>0</v>
      </c>
      <c r="AW57" s="62" t="n">
        <v>0</v>
      </c>
      <c r="AX57" s="62" t="n">
        <v>0</v>
      </c>
      <c r="AY57" s="62" t="n">
        <v>0</v>
      </c>
      <c r="AZ57" s="63" t="n">
        <v>0</v>
      </c>
    </row>
    <row r="58" customFormat="false" ht="15" hidden="false" customHeight="false" outlineLevel="0" collapsed="false">
      <c r="A58" s="54" t="s">
        <v>239</v>
      </c>
      <c r="B58" s="66" t="n">
        <v>-164189.06</v>
      </c>
      <c r="C58" s="66" t="n">
        <v>-18802.53</v>
      </c>
      <c r="D58" s="66" t="n">
        <v>471121.1</v>
      </c>
      <c r="E58" s="66" t="n">
        <v>-345999.81</v>
      </c>
      <c r="F58" s="66" t="n">
        <v>854833.55</v>
      </c>
      <c r="G58" s="66" t="n">
        <v>186167.15</v>
      </c>
      <c r="H58" s="66" t="n">
        <v>269558.62</v>
      </c>
      <c r="I58" s="66" t="n">
        <v>264462.83</v>
      </c>
      <c r="J58" s="66" t="n">
        <v>205123.17</v>
      </c>
      <c r="K58" s="66" t="n">
        <v>-76868.72</v>
      </c>
      <c r="L58" s="66" t="n">
        <v>132615.25</v>
      </c>
      <c r="M58" s="66" t="n">
        <v>-175297.84</v>
      </c>
      <c r="O58" s="66" t="n">
        <v>-164189.06</v>
      </c>
      <c r="P58" s="66" t="n">
        <v>-182991.59</v>
      </c>
      <c r="Q58" s="66" t="n">
        <v>288129.51</v>
      </c>
      <c r="R58" s="66" t="n">
        <v>-57870.3</v>
      </c>
      <c r="S58" s="66" t="n">
        <v>796963.25</v>
      </c>
      <c r="T58" s="66" t="n">
        <v>983130.4</v>
      </c>
      <c r="U58" s="66" t="n">
        <v>1252689.02</v>
      </c>
      <c r="V58" s="66" t="n">
        <v>1517151.85</v>
      </c>
      <c r="W58" s="66" t="n">
        <v>1722275.02</v>
      </c>
      <c r="X58" s="66" t="n">
        <v>1645406.3</v>
      </c>
      <c r="Y58" s="66" t="n">
        <v>1778021.55</v>
      </c>
      <c r="Z58" s="66" t="n">
        <v>1602723.71</v>
      </c>
      <c r="AB58" s="66" t="n">
        <v>-38632.72</v>
      </c>
      <c r="AC58" s="66" t="n">
        <v>-4273.30227272728</v>
      </c>
      <c r="AD58" s="66" t="n">
        <v>107072.977272727</v>
      </c>
      <c r="AE58" s="66" t="n">
        <v>-83173.03125</v>
      </c>
      <c r="AF58" s="66" t="n">
        <v>203531.797619048</v>
      </c>
      <c r="AG58" s="66" t="n">
        <v>43395.6060606061</v>
      </c>
      <c r="AH58" s="66" t="n">
        <v>62397.8287037037</v>
      </c>
      <c r="AI58" s="66" t="n">
        <v>60796.0528735632</v>
      </c>
      <c r="AJ58" s="66" t="n">
        <v>47154.7517241379</v>
      </c>
      <c r="AK58" s="66" t="n">
        <v>-17793.6851851852</v>
      </c>
      <c r="AL58" s="66" t="n">
        <v>30416.3417431193</v>
      </c>
      <c r="AM58" s="66" t="n">
        <v>-39660.1447963801</v>
      </c>
      <c r="AO58" s="66" t="n">
        <v>-38632.72</v>
      </c>
      <c r="AP58" s="66" t="n">
        <v>-42906.0222727273</v>
      </c>
      <c r="AQ58" s="66" t="n">
        <v>64166.955</v>
      </c>
      <c r="AR58" s="66" t="n">
        <v>-19006.07625</v>
      </c>
      <c r="AS58" s="66" t="n">
        <v>184525.721369048</v>
      </c>
      <c r="AT58" s="66" t="n">
        <v>227921.327429654</v>
      </c>
      <c r="AU58" s="66" t="n">
        <v>290319.156133357</v>
      </c>
      <c r="AV58" s="66" t="n">
        <v>351115.20900692</v>
      </c>
      <c r="AW58" s="66" t="n">
        <v>398269.960731058</v>
      </c>
      <c r="AX58" s="66" t="n">
        <v>380476.275545873</v>
      </c>
      <c r="AY58" s="66" t="n">
        <v>410892.617288993</v>
      </c>
      <c r="AZ58" s="66" t="n">
        <v>371232.472492612</v>
      </c>
    </row>
    <row r="59" customFormat="false" ht="15" hidden="false" customHeight="false" outlineLevel="0" collapsed="false">
      <c r="A59" s="64"/>
      <c r="B59" s="71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4"/>
      <c r="O59" s="71" t="n">
        <v>0</v>
      </c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4"/>
      <c r="AB59" s="71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4"/>
      <c r="AO59" s="71" t="n">
        <v>0</v>
      </c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4"/>
    </row>
    <row r="60" customFormat="false" ht="15" hidden="false" customHeight="false" outlineLevel="1" collapsed="false">
      <c r="A60" s="54" t="s">
        <v>240</v>
      </c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3"/>
      <c r="O60" s="61" t="n">
        <v>0</v>
      </c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3"/>
      <c r="AB60" s="61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3"/>
      <c r="AO60" s="61" t="n">
        <v>0</v>
      </c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3"/>
    </row>
    <row r="61" customFormat="false" ht="15" hidden="false" customHeight="false" outlineLevel="1" collapsed="false">
      <c r="A61" s="64" t="s">
        <v>241</v>
      </c>
      <c r="B61" s="61" t="n">
        <v>105796.73</v>
      </c>
      <c r="C61" s="62" t="n">
        <v>105283.52</v>
      </c>
      <c r="D61" s="62" t="n">
        <v>156302.08</v>
      </c>
      <c r="E61" s="62" t="n">
        <v>119999.98</v>
      </c>
      <c r="F61" s="62" t="n">
        <v>113527.19</v>
      </c>
      <c r="G61" s="62" t="n">
        <v>94503.76</v>
      </c>
      <c r="H61" s="62" t="n">
        <v>151131.2</v>
      </c>
      <c r="I61" s="62" t="n">
        <v>221940.69</v>
      </c>
      <c r="J61" s="62" t="n">
        <v>200786.14</v>
      </c>
      <c r="K61" s="62" t="n">
        <v>174902.38</v>
      </c>
      <c r="L61" s="62" t="n">
        <v>183987.16</v>
      </c>
      <c r="M61" s="63" t="n">
        <v>201363.55</v>
      </c>
      <c r="O61" s="61" t="n">
        <v>105796.73</v>
      </c>
      <c r="P61" s="62" t="n">
        <v>211080.25</v>
      </c>
      <c r="Q61" s="62" t="n">
        <v>367382.33</v>
      </c>
      <c r="R61" s="62" t="n">
        <v>487382.31</v>
      </c>
      <c r="S61" s="62" t="n">
        <v>600909.5</v>
      </c>
      <c r="T61" s="62" t="n">
        <v>695413.26</v>
      </c>
      <c r="U61" s="62" t="n">
        <v>846544.46</v>
      </c>
      <c r="V61" s="62" t="n">
        <v>1068485.15</v>
      </c>
      <c r="W61" s="62" t="n">
        <v>1269271.29</v>
      </c>
      <c r="X61" s="62" t="n">
        <v>1444173.67</v>
      </c>
      <c r="Y61" s="62" t="n">
        <v>1628160.83</v>
      </c>
      <c r="Z61" s="63" t="n">
        <v>1829524.38</v>
      </c>
      <c r="AB61" s="61" t="n">
        <v>24893.3482352941</v>
      </c>
      <c r="AC61" s="62" t="n">
        <v>23928.0727272727</v>
      </c>
      <c r="AD61" s="62" t="n">
        <v>35523.2</v>
      </c>
      <c r="AE61" s="62" t="n">
        <v>28846.1490384615</v>
      </c>
      <c r="AF61" s="62" t="n">
        <v>27030.2833333333</v>
      </c>
      <c r="AG61" s="62" t="n">
        <v>22028.8484848485</v>
      </c>
      <c r="AH61" s="62" t="n">
        <v>34984.0740740741</v>
      </c>
      <c r="AI61" s="62" t="n">
        <v>51020.8482758621</v>
      </c>
      <c r="AJ61" s="62" t="n">
        <v>46157.7333333333</v>
      </c>
      <c r="AK61" s="62" t="n">
        <v>40486.662037037</v>
      </c>
      <c r="AL61" s="62" t="n">
        <v>42198.8899082569</v>
      </c>
      <c r="AM61" s="63" t="n">
        <v>45557.3642533937</v>
      </c>
      <c r="AO61" s="61" t="n">
        <v>24893.3482352941</v>
      </c>
      <c r="AP61" s="62" t="n">
        <v>48821.4209625668</v>
      </c>
      <c r="AQ61" s="62" t="n">
        <v>84344.6209625668</v>
      </c>
      <c r="AR61" s="62" t="n">
        <v>113190.770001028</v>
      </c>
      <c r="AS61" s="62" t="n">
        <v>140221.053334362</v>
      </c>
      <c r="AT61" s="62" t="n">
        <v>162249.90181921</v>
      </c>
      <c r="AU61" s="62" t="n">
        <v>197233.975893284</v>
      </c>
      <c r="AV61" s="62" t="n">
        <v>248254.824169146</v>
      </c>
      <c r="AW61" s="62" t="n">
        <v>294412.55750248</v>
      </c>
      <c r="AX61" s="62" t="n">
        <v>334899.219539517</v>
      </c>
      <c r="AY61" s="62" t="n">
        <v>377098.109447774</v>
      </c>
      <c r="AZ61" s="63" t="n">
        <v>422655.473701167</v>
      </c>
    </row>
    <row r="62" customFormat="false" ht="15" hidden="false" customHeight="false" outlineLevel="1" collapsed="false">
      <c r="A62" s="64" t="s">
        <v>242</v>
      </c>
      <c r="B62" s="61" t="n">
        <v>8440</v>
      </c>
      <c r="C62" s="62" t="n">
        <v>0</v>
      </c>
      <c r="D62" s="62" t="n">
        <v>0</v>
      </c>
      <c r="E62" s="62" t="n">
        <v>1545</v>
      </c>
      <c r="F62" s="62" t="n">
        <v>0</v>
      </c>
      <c r="G62" s="62" t="n">
        <v>0</v>
      </c>
      <c r="H62" s="62" t="n">
        <v>0</v>
      </c>
      <c r="I62" s="62" t="n">
        <v>0</v>
      </c>
      <c r="J62" s="62" t="n">
        <v>1182.5</v>
      </c>
      <c r="K62" s="62" t="n">
        <v>150</v>
      </c>
      <c r="L62" s="62" t="n">
        <v>0</v>
      </c>
      <c r="M62" s="63" t="n">
        <v>390</v>
      </c>
      <c r="O62" s="61" t="n">
        <v>8440</v>
      </c>
      <c r="P62" s="62" t="n">
        <v>8440</v>
      </c>
      <c r="Q62" s="62" t="n">
        <v>8440</v>
      </c>
      <c r="R62" s="62" t="n">
        <v>9985</v>
      </c>
      <c r="S62" s="62" t="n">
        <v>9985</v>
      </c>
      <c r="T62" s="62" t="n">
        <v>9985</v>
      </c>
      <c r="U62" s="62" t="n">
        <v>9985</v>
      </c>
      <c r="V62" s="62" t="n">
        <v>9985</v>
      </c>
      <c r="W62" s="62" t="n">
        <v>11167.5</v>
      </c>
      <c r="X62" s="62" t="n">
        <v>11317.5</v>
      </c>
      <c r="Y62" s="62" t="n">
        <v>11317.5</v>
      </c>
      <c r="Z62" s="63" t="n">
        <v>11707.5</v>
      </c>
      <c r="AB62" s="61" t="n">
        <v>1985.88235294118</v>
      </c>
      <c r="AC62" s="62" t="n">
        <v>0</v>
      </c>
      <c r="AD62" s="62" t="n">
        <v>0</v>
      </c>
      <c r="AE62" s="62" t="n">
        <v>371.394230769231</v>
      </c>
      <c r="AF62" s="62" t="n">
        <v>0</v>
      </c>
      <c r="AG62" s="62" t="n">
        <v>0</v>
      </c>
      <c r="AH62" s="62" t="n">
        <v>0</v>
      </c>
      <c r="AI62" s="62" t="n">
        <v>0</v>
      </c>
      <c r="AJ62" s="62" t="n">
        <v>271.83908045977</v>
      </c>
      <c r="AK62" s="62" t="n">
        <v>34.7222222222222</v>
      </c>
      <c r="AL62" s="62" t="n">
        <v>0</v>
      </c>
      <c r="AM62" s="63" t="n">
        <v>88.2352941176471</v>
      </c>
      <c r="AO62" s="61" t="n">
        <v>1985.88235294118</v>
      </c>
      <c r="AP62" s="62" t="n">
        <v>1985.88235294118</v>
      </c>
      <c r="AQ62" s="62" t="n">
        <v>1985.88235294118</v>
      </c>
      <c r="AR62" s="62" t="n">
        <v>2357.27658371041</v>
      </c>
      <c r="AS62" s="62" t="n">
        <v>2357.27658371041</v>
      </c>
      <c r="AT62" s="62" t="n">
        <v>2357.27658371041</v>
      </c>
      <c r="AU62" s="62" t="n">
        <v>2357.27658371041</v>
      </c>
      <c r="AV62" s="62" t="n">
        <v>2357.27658371041</v>
      </c>
      <c r="AW62" s="62" t="n">
        <v>2629.11566417018</v>
      </c>
      <c r="AX62" s="62" t="n">
        <v>2663.8378863924</v>
      </c>
      <c r="AY62" s="62" t="n">
        <v>2663.8378863924</v>
      </c>
      <c r="AZ62" s="63" t="n">
        <v>2752.07318051005</v>
      </c>
    </row>
    <row r="63" customFormat="false" ht="15" hidden="false" customHeight="false" outlineLevel="1" collapsed="false">
      <c r="A63" s="64" t="s">
        <v>243</v>
      </c>
      <c r="B63" s="61" t="n">
        <v>0</v>
      </c>
      <c r="C63" s="62" t="n">
        <v>0</v>
      </c>
      <c r="D63" s="62" t="n">
        <v>16943.5</v>
      </c>
      <c r="E63" s="62" t="n">
        <v>0</v>
      </c>
      <c r="F63" s="62" t="n">
        <v>0</v>
      </c>
      <c r="G63" s="62" t="n">
        <v>0</v>
      </c>
      <c r="H63" s="62" t="n">
        <v>7000</v>
      </c>
      <c r="I63" s="62" t="n">
        <v>0</v>
      </c>
      <c r="J63" s="62" t="n">
        <v>1108.28</v>
      </c>
      <c r="K63" s="62" t="n">
        <v>17775</v>
      </c>
      <c r="L63" s="62" t="n">
        <v>4393</v>
      </c>
      <c r="M63" s="63" t="n">
        <v>3480</v>
      </c>
      <c r="O63" s="61" t="n">
        <v>0</v>
      </c>
      <c r="P63" s="62" t="n">
        <v>0</v>
      </c>
      <c r="Q63" s="62" t="n">
        <v>16943.5</v>
      </c>
      <c r="R63" s="62" t="n">
        <v>16943.5</v>
      </c>
      <c r="S63" s="62" t="n">
        <v>16943.5</v>
      </c>
      <c r="T63" s="62" t="n">
        <v>16943.5</v>
      </c>
      <c r="U63" s="62" t="n">
        <v>23943.5</v>
      </c>
      <c r="V63" s="62" t="n">
        <v>23943.5</v>
      </c>
      <c r="W63" s="62" t="n">
        <v>25051.78</v>
      </c>
      <c r="X63" s="62" t="n">
        <v>42826.78</v>
      </c>
      <c r="Y63" s="62" t="n">
        <v>47219.78</v>
      </c>
      <c r="Z63" s="63" t="n">
        <v>50699.78</v>
      </c>
      <c r="AB63" s="61" t="n">
        <v>0</v>
      </c>
      <c r="AC63" s="62" t="n">
        <v>0</v>
      </c>
      <c r="AD63" s="62" t="n">
        <v>3850.79545454545</v>
      </c>
      <c r="AE63" s="62" t="n">
        <v>0</v>
      </c>
      <c r="AF63" s="62" t="n">
        <v>0</v>
      </c>
      <c r="AG63" s="62" t="n">
        <v>0</v>
      </c>
      <c r="AH63" s="62" t="n">
        <v>1620.37037037037</v>
      </c>
      <c r="AI63" s="62" t="n">
        <v>0</v>
      </c>
      <c r="AJ63" s="62" t="n">
        <v>254.777011494253</v>
      </c>
      <c r="AK63" s="62" t="n">
        <v>4114.58333333333</v>
      </c>
      <c r="AL63" s="62" t="n">
        <v>1007.56880733945</v>
      </c>
      <c r="AM63" s="63" t="n">
        <v>787.330316742081</v>
      </c>
      <c r="AO63" s="61" t="n">
        <v>0</v>
      </c>
      <c r="AP63" s="62" t="n">
        <v>0</v>
      </c>
      <c r="AQ63" s="62" t="n">
        <v>3850.79545454545</v>
      </c>
      <c r="AR63" s="62" t="n">
        <v>3850.79545454545</v>
      </c>
      <c r="AS63" s="62" t="n">
        <v>3850.79545454545</v>
      </c>
      <c r="AT63" s="62" t="n">
        <v>3850.79545454545</v>
      </c>
      <c r="AU63" s="62" t="n">
        <v>5471.16582491582</v>
      </c>
      <c r="AV63" s="62" t="n">
        <v>5471.16582491582</v>
      </c>
      <c r="AW63" s="62" t="n">
        <v>5725.94283641008</v>
      </c>
      <c r="AX63" s="62" t="n">
        <v>9840.52616974341</v>
      </c>
      <c r="AY63" s="62" t="n">
        <v>10848.0949770829</v>
      </c>
      <c r="AZ63" s="63" t="n">
        <v>11635.4252938249</v>
      </c>
    </row>
    <row r="64" customFormat="false" ht="15" hidden="false" customHeight="false" outlineLevel="1" collapsed="false">
      <c r="A64" s="64" t="s">
        <v>244</v>
      </c>
      <c r="B64" s="61" t="n">
        <v>0</v>
      </c>
      <c r="C64" s="62" t="n">
        <v>0</v>
      </c>
      <c r="D64" s="62" t="n">
        <v>0</v>
      </c>
      <c r="E64" s="62" t="n">
        <v>1000</v>
      </c>
      <c r="F64" s="62" t="n">
        <v>0</v>
      </c>
      <c r="G64" s="62" t="n">
        <v>0</v>
      </c>
      <c r="H64" s="62" t="n">
        <v>0</v>
      </c>
      <c r="I64" s="62" t="n">
        <v>0</v>
      </c>
      <c r="J64" s="62" t="n">
        <v>0</v>
      </c>
      <c r="K64" s="62" t="n">
        <v>0</v>
      </c>
      <c r="L64" s="62" t="n">
        <v>0</v>
      </c>
      <c r="M64" s="63" t="n">
        <v>25489.97</v>
      </c>
      <c r="O64" s="61" t="n">
        <v>0</v>
      </c>
      <c r="P64" s="62" t="n">
        <v>0</v>
      </c>
      <c r="Q64" s="62" t="n">
        <v>0</v>
      </c>
      <c r="R64" s="62" t="n">
        <v>1000</v>
      </c>
      <c r="S64" s="62" t="n">
        <v>1000</v>
      </c>
      <c r="T64" s="62" t="n">
        <v>1000</v>
      </c>
      <c r="U64" s="62" t="n">
        <v>1000</v>
      </c>
      <c r="V64" s="62" t="n">
        <v>1000</v>
      </c>
      <c r="W64" s="62" t="n">
        <v>1000</v>
      </c>
      <c r="X64" s="62" t="n">
        <v>1000</v>
      </c>
      <c r="Y64" s="62" t="n">
        <v>1000</v>
      </c>
      <c r="Z64" s="63" t="n">
        <v>26489.97</v>
      </c>
      <c r="AB64" s="61" t="n">
        <v>0</v>
      </c>
      <c r="AC64" s="62" t="n">
        <v>0</v>
      </c>
      <c r="AD64" s="62" t="n">
        <v>0</v>
      </c>
      <c r="AE64" s="62" t="n">
        <v>240.384615384615</v>
      </c>
      <c r="AF64" s="62" t="n">
        <v>0</v>
      </c>
      <c r="AG64" s="62" t="n">
        <v>0</v>
      </c>
      <c r="AH64" s="62" t="n">
        <v>0</v>
      </c>
      <c r="AI64" s="62" t="n">
        <v>0</v>
      </c>
      <c r="AJ64" s="62" t="n">
        <v>0</v>
      </c>
      <c r="AK64" s="62" t="n">
        <v>0</v>
      </c>
      <c r="AL64" s="62" t="n">
        <v>0</v>
      </c>
      <c r="AM64" s="63" t="n">
        <v>5766.96153846154</v>
      </c>
      <c r="AO64" s="61" t="n">
        <v>0</v>
      </c>
      <c r="AP64" s="62" t="n">
        <v>0</v>
      </c>
      <c r="AQ64" s="62" t="n">
        <v>0</v>
      </c>
      <c r="AR64" s="62" t="n">
        <v>240.384615384615</v>
      </c>
      <c r="AS64" s="62" t="n">
        <v>240.384615384615</v>
      </c>
      <c r="AT64" s="62" t="n">
        <v>240.384615384615</v>
      </c>
      <c r="AU64" s="62" t="n">
        <v>240.384615384615</v>
      </c>
      <c r="AV64" s="62" t="n">
        <v>240.384615384615</v>
      </c>
      <c r="AW64" s="62" t="n">
        <v>240.384615384615</v>
      </c>
      <c r="AX64" s="62" t="n">
        <v>240.384615384615</v>
      </c>
      <c r="AY64" s="62" t="n">
        <v>240.384615384615</v>
      </c>
      <c r="AZ64" s="63" t="n">
        <v>6007.34615384615</v>
      </c>
    </row>
    <row r="65" customFormat="false" ht="15" hidden="false" customHeight="false" outlineLevel="1" collapsed="false">
      <c r="A65" s="64" t="s">
        <v>245</v>
      </c>
      <c r="B65" s="61" t="n">
        <v>17031</v>
      </c>
      <c r="C65" s="62" t="n">
        <v>19990</v>
      </c>
      <c r="D65" s="62" t="n">
        <v>17634.88</v>
      </c>
      <c r="E65" s="62" t="n">
        <v>3062.86</v>
      </c>
      <c r="F65" s="62" t="n">
        <v>-21500.32</v>
      </c>
      <c r="G65" s="62" t="n">
        <v>8780</v>
      </c>
      <c r="H65" s="62" t="n">
        <v>4854.76</v>
      </c>
      <c r="I65" s="62" t="n">
        <v>9423</v>
      </c>
      <c r="J65" s="62" t="n">
        <v>7625.22</v>
      </c>
      <c r="K65" s="62" t="n">
        <v>5287.82</v>
      </c>
      <c r="L65" s="62" t="n">
        <v>5113.41</v>
      </c>
      <c r="M65" s="63" t="n">
        <v>40311.83</v>
      </c>
      <c r="O65" s="61" t="n">
        <v>17031</v>
      </c>
      <c r="P65" s="62" t="n">
        <v>37021</v>
      </c>
      <c r="Q65" s="62" t="n">
        <v>54655.88</v>
      </c>
      <c r="R65" s="62" t="n">
        <v>57718.74</v>
      </c>
      <c r="S65" s="62" t="n">
        <v>36218.42</v>
      </c>
      <c r="T65" s="62" t="n">
        <v>44998.42</v>
      </c>
      <c r="U65" s="62" t="n">
        <v>49853.18</v>
      </c>
      <c r="V65" s="62" t="n">
        <v>59276.18</v>
      </c>
      <c r="W65" s="62" t="n">
        <v>66901.4</v>
      </c>
      <c r="X65" s="62" t="n">
        <v>72189.22</v>
      </c>
      <c r="Y65" s="62" t="n">
        <v>77302.63</v>
      </c>
      <c r="Z65" s="63" t="n">
        <v>117614.46</v>
      </c>
      <c r="AB65" s="61" t="n">
        <v>4007.29411764706</v>
      </c>
      <c r="AC65" s="62" t="n">
        <v>4543.18181818182</v>
      </c>
      <c r="AD65" s="62" t="n">
        <v>4007.92727272727</v>
      </c>
      <c r="AE65" s="62" t="n">
        <v>736.264423076923</v>
      </c>
      <c r="AF65" s="62" t="n">
        <v>-5119.12380952381</v>
      </c>
      <c r="AG65" s="62" t="n">
        <v>2046.62004662005</v>
      </c>
      <c r="AH65" s="62" t="n">
        <v>1123.78703703704</v>
      </c>
      <c r="AI65" s="62" t="n">
        <v>2166.20689655172</v>
      </c>
      <c r="AJ65" s="62" t="n">
        <v>1752.92413793103</v>
      </c>
      <c r="AK65" s="62" t="n">
        <v>1224.03240740741</v>
      </c>
      <c r="AL65" s="62" t="n">
        <v>1172.8004587156</v>
      </c>
      <c r="AM65" s="63" t="n">
        <v>9120.32352941177</v>
      </c>
      <c r="AO65" s="61" t="n">
        <v>4007.29411764706</v>
      </c>
      <c r="AP65" s="62" t="n">
        <v>8550.47593582888</v>
      </c>
      <c r="AQ65" s="62" t="n">
        <v>12558.4032085562</v>
      </c>
      <c r="AR65" s="62" t="n">
        <v>13294.6676316331</v>
      </c>
      <c r="AS65" s="62" t="n">
        <v>8175.54382210927</v>
      </c>
      <c r="AT65" s="62" t="n">
        <v>10222.1638687293</v>
      </c>
      <c r="AU65" s="62" t="n">
        <v>11345.9509057663</v>
      </c>
      <c r="AV65" s="62" t="n">
        <v>13512.1578023181</v>
      </c>
      <c r="AW65" s="62" t="n">
        <v>15265.0819402491</v>
      </c>
      <c r="AX65" s="62" t="n">
        <v>16489.1143476565</v>
      </c>
      <c r="AY65" s="62" t="n">
        <v>17661.9148063721</v>
      </c>
      <c r="AZ65" s="63" t="n">
        <v>26782.2383357839</v>
      </c>
    </row>
    <row r="66" customFormat="false" ht="15" hidden="false" customHeight="false" outlineLevel="0" collapsed="false">
      <c r="A66" s="54" t="s">
        <v>246</v>
      </c>
      <c r="B66" s="76" t="n">
        <v>143267.73</v>
      </c>
      <c r="C66" s="76" t="n">
        <v>137273.52</v>
      </c>
      <c r="D66" s="76" t="n">
        <v>190880.46</v>
      </c>
      <c r="E66" s="76" t="n">
        <v>125607.84</v>
      </c>
      <c r="F66" s="76" t="n">
        <v>92026.87</v>
      </c>
      <c r="G66" s="76" t="n">
        <v>103283.76</v>
      </c>
      <c r="H66" s="76" t="n">
        <v>162985.96</v>
      </c>
      <c r="I66" s="76" t="n">
        <v>231363.69</v>
      </c>
      <c r="J66" s="76" t="n">
        <v>210702.14</v>
      </c>
      <c r="K66" s="76" t="n">
        <v>198115.2</v>
      </c>
      <c r="L66" s="76" t="n">
        <v>193493.57</v>
      </c>
      <c r="M66" s="76" t="n">
        <v>271035.35</v>
      </c>
      <c r="O66" s="76" t="n">
        <v>143267.73</v>
      </c>
      <c r="P66" s="76" t="n">
        <v>280541.25</v>
      </c>
      <c r="Q66" s="76" t="n">
        <v>471421.71</v>
      </c>
      <c r="R66" s="76" t="n">
        <v>597029.55</v>
      </c>
      <c r="S66" s="76" t="n">
        <v>689056.42</v>
      </c>
      <c r="T66" s="76" t="n">
        <v>792340.18</v>
      </c>
      <c r="U66" s="76" t="n">
        <v>955326.14</v>
      </c>
      <c r="V66" s="76" t="n">
        <v>1186689.83</v>
      </c>
      <c r="W66" s="76" t="n">
        <v>1397391.97</v>
      </c>
      <c r="X66" s="76" t="n">
        <v>1595507.17</v>
      </c>
      <c r="Y66" s="76" t="n">
        <v>1789000.74</v>
      </c>
      <c r="Z66" s="76" t="n">
        <v>2060036.09</v>
      </c>
      <c r="AB66" s="76" t="n">
        <v>30886.5247058824</v>
      </c>
      <c r="AC66" s="76" t="n">
        <v>28471.2545454545</v>
      </c>
      <c r="AD66" s="76" t="n">
        <v>43381.9227272727</v>
      </c>
      <c r="AE66" s="76" t="n">
        <v>30194.1923076923</v>
      </c>
      <c r="AF66" s="76" t="n">
        <v>21911.1595238095</v>
      </c>
      <c r="AG66" s="76" t="n">
        <v>24075.4685314685</v>
      </c>
      <c r="AH66" s="76" t="n">
        <v>37728.2314814815</v>
      </c>
      <c r="AI66" s="76" t="n">
        <v>53187.0551724138</v>
      </c>
      <c r="AJ66" s="76" t="n">
        <v>48437.2735632184</v>
      </c>
      <c r="AK66" s="76" t="n">
        <v>45860</v>
      </c>
      <c r="AL66" s="76" t="n">
        <v>44379.2591743119</v>
      </c>
      <c r="AM66" s="76" t="n">
        <v>61320.2149321267</v>
      </c>
      <c r="AO66" s="76" t="n">
        <v>30886.5247058824</v>
      </c>
      <c r="AP66" s="76" t="n">
        <v>59357.7792513369</v>
      </c>
      <c r="AQ66" s="76" t="n">
        <v>102739.70197861</v>
      </c>
      <c r="AR66" s="76" t="n">
        <v>132933.894286302</v>
      </c>
      <c r="AS66" s="76" t="n">
        <v>154845.053810111</v>
      </c>
      <c r="AT66" s="76" t="n">
        <v>178920.52234158</v>
      </c>
      <c r="AU66" s="76" t="n">
        <v>216648.753823062</v>
      </c>
      <c r="AV66" s="76" t="n">
        <v>269835.808995475</v>
      </c>
      <c r="AW66" s="76" t="n">
        <v>318273.082558694</v>
      </c>
      <c r="AX66" s="76" t="n">
        <v>364133.082558694</v>
      </c>
      <c r="AY66" s="76" t="n">
        <v>408512.341733006</v>
      </c>
      <c r="AZ66" s="76" t="n">
        <v>469832.556665132</v>
      </c>
    </row>
    <row r="67" customFormat="false" ht="15" hidden="false" customHeight="false" outlineLevel="0" collapsed="false">
      <c r="A67" s="64"/>
      <c r="B67" s="81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80"/>
      <c r="O67" s="81" t="n">
        <v>0</v>
      </c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80"/>
      <c r="AB67" s="81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80"/>
      <c r="AO67" s="81" t="n">
        <v>0</v>
      </c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80"/>
    </row>
    <row r="68" customFormat="false" ht="15" hidden="false" customHeight="false" outlineLevel="1" collapsed="false">
      <c r="A68" s="54" t="s">
        <v>247</v>
      </c>
      <c r="B68" s="81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80"/>
      <c r="O68" s="81" t="n">
        <v>0</v>
      </c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80"/>
      <c r="AB68" s="81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80"/>
      <c r="AO68" s="81" t="n">
        <v>0</v>
      </c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80"/>
    </row>
    <row r="69" customFormat="false" ht="15" hidden="false" customHeight="false" outlineLevel="1" collapsed="false">
      <c r="A69" s="64" t="s">
        <v>248</v>
      </c>
      <c r="B69" s="61" t="n">
        <v>3273.92</v>
      </c>
      <c r="C69" s="62" t="n">
        <v>3000.41</v>
      </c>
      <c r="D69" s="62" t="n">
        <v>4144.77</v>
      </c>
      <c r="E69" s="62" t="n">
        <v>2392.5</v>
      </c>
      <c r="F69" s="62" t="n">
        <v>4326.1</v>
      </c>
      <c r="G69" s="62" t="n">
        <v>2445</v>
      </c>
      <c r="H69" s="62" t="n">
        <v>2415</v>
      </c>
      <c r="I69" s="62" t="n">
        <v>4023.85</v>
      </c>
      <c r="J69" s="62" t="n">
        <v>4923.53</v>
      </c>
      <c r="K69" s="62" t="n">
        <v>2500</v>
      </c>
      <c r="L69" s="62" t="n">
        <v>3140</v>
      </c>
      <c r="M69" s="63" t="n">
        <v>5852.07</v>
      </c>
      <c r="O69" s="61" t="n">
        <v>3273.92</v>
      </c>
      <c r="P69" s="62" t="n">
        <v>6274.33</v>
      </c>
      <c r="Q69" s="62" t="n">
        <v>10419.1</v>
      </c>
      <c r="R69" s="62" t="n">
        <v>12811.6</v>
      </c>
      <c r="S69" s="62" t="n">
        <v>17137.7</v>
      </c>
      <c r="T69" s="62" t="n">
        <v>19582.7</v>
      </c>
      <c r="U69" s="62" t="n">
        <v>21997.7</v>
      </c>
      <c r="V69" s="62" t="n">
        <v>26021.55</v>
      </c>
      <c r="W69" s="62" t="n">
        <v>30945.08</v>
      </c>
      <c r="X69" s="62" t="n">
        <v>33445.08</v>
      </c>
      <c r="Y69" s="62" t="n">
        <v>36585.08</v>
      </c>
      <c r="Z69" s="63" t="n">
        <v>42437.15</v>
      </c>
      <c r="AB69" s="61" t="n">
        <v>770.334117647059</v>
      </c>
      <c r="AC69" s="62" t="n">
        <v>681.911363636364</v>
      </c>
      <c r="AD69" s="62" t="n">
        <v>941.993181818182</v>
      </c>
      <c r="AE69" s="62" t="n">
        <v>575.120192307692</v>
      </c>
      <c r="AF69" s="62" t="n">
        <v>1030.02380952381</v>
      </c>
      <c r="AG69" s="62" t="n">
        <v>569.93006993007</v>
      </c>
      <c r="AH69" s="62" t="n">
        <v>559.027777777778</v>
      </c>
      <c r="AI69" s="62" t="n">
        <v>925.022988505747</v>
      </c>
      <c r="AJ69" s="62" t="n">
        <v>1131.84597701149</v>
      </c>
      <c r="AK69" s="62" t="n">
        <v>578.703703703704</v>
      </c>
      <c r="AL69" s="62" t="n">
        <v>720.183486238532</v>
      </c>
      <c r="AM69" s="63" t="n">
        <v>1323.99773755656</v>
      </c>
      <c r="AO69" s="61" t="n">
        <v>770.334117647059</v>
      </c>
      <c r="AP69" s="62" t="n">
        <v>1452.24548128342</v>
      </c>
      <c r="AQ69" s="62" t="n">
        <v>2394.2386631016</v>
      </c>
      <c r="AR69" s="62" t="n">
        <v>2969.3588554093</v>
      </c>
      <c r="AS69" s="62" t="n">
        <v>3999.38266493311</v>
      </c>
      <c r="AT69" s="62" t="n">
        <v>4569.31273486318</v>
      </c>
      <c r="AU69" s="62" t="n">
        <v>5128.34051264095</v>
      </c>
      <c r="AV69" s="62" t="n">
        <v>6053.3635011467</v>
      </c>
      <c r="AW69" s="62" t="n">
        <v>7185.20947815819</v>
      </c>
      <c r="AX69" s="62" t="n">
        <v>7763.9131818619</v>
      </c>
      <c r="AY69" s="62" t="n">
        <v>8484.09666810043</v>
      </c>
      <c r="AZ69" s="63" t="n">
        <v>9808.09440565699</v>
      </c>
    </row>
    <row r="70" customFormat="false" ht="15" hidden="false" customHeight="false" outlineLevel="1" collapsed="false">
      <c r="A70" s="64" t="s">
        <v>249</v>
      </c>
      <c r="B70" s="61" t="n">
        <v>8490</v>
      </c>
      <c r="C70" s="62" t="n">
        <v>1050</v>
      </c>
      <c r="D70" s="62" t="n">
        <v>10317.02</v>
      </c>
      <c r="E70" s="62" t="n">
        <v>3787</v>
      </c>
      <c r="F70" s="62" t="n">
        <v>1535</v>
      </c>
      <c r="G70" s="62" t="n">
        <v>4631</v>
      </c>
      <c r="H70" s="62" t="n">
        <v>3710</v>
      </c>
      <c r="I70" s="62" t="n">
        <v>4693.57</v>
      </c>
      <c r="J70" s="62" t="n">
        <v>4735</v>
      </c>
      <c r="K70" s="62" t="n">
        <v>3391.69</v>
      </c>
      <c r="L70" s="62" t="n">
        <v>5097</v>
      </c>
      <c r="M70" s="63" t="n">
        <v>10156.3</v>
      </c>
      <c r="O70" s="61" t="n">
        <v>8490</v>
      </c>
      <c r="P70" s="62" t="n">
        <v>9540</v>
      </c>
      <c r="Q70" s="62" t="n">
        <v>19857.02</v>
      </c>
      <c r="R70" s="62" t="n">
        <v>23644.02</v>
      </c>
      <c r="S70" s="62" t="n">
        <v>25179.02</v>
      </c>
      <c r="T70" s="62" t="n">
        <v>29810.02</v>
      </c>
      <c r="U70" s="62" t="n">
        <v>33520.02</v>
      </c>
      <c r="V70" s="62" t="n">
        <v>38213.59</v>
      </c>
      <c r="W70" s="62" t="n">
        <v>42948.59</v>
      </c>
      <c r="X70" s="62" t="n">
        <v>46340.28</v>
      </c>
      <c r="Y70" s="62" t="n">
        <v>51437.28</v>
      </c>
      <c r="Z70" s="63" t="n">
        <v>61593.58</v>
      </c>
      <c r="AB70" s="61" t="n">
        <v>1997.64705882353</v>
      </c>
      <c r="AC70" s="62" t="n">
        <v>238.636363636364</v>
      </c>
      <c r="AD70" s="62" t="n">
        <v>2344.77727272727</v>
      </c>
      <c r="AE70" s="62" t="n">
        <v>910.336538461539</v>
      </c>
      <c r="AF70" s="62" t="n">
        <v>365.47619047619</v>
      </c>
      <c r="AG70" s="62" t="n">
        <v>1079.48717948718</v>
      </c>
      <c r="AH70" s="62" t="n">
        <v>858.796296296296</v>
      </c>
      <c r="AI70" s="62" t="n">
        <v>1078.9816091954</v>
      </c>
      <c r="AJ70" s="62" t="n">
        <v>1088.50574712644</v>
      </c>
      <c r="AK70" s="62" t="n">
        <v>785.113425925926</v>
      </c>
      <c r="AL70" s="62" t="n">
        <v>1169.03669724771</v>
      </c>
      <c r="AM70" s="63" t="n">
        <v>2297.80542986425</v>
      </c>
      <c r="AO70" s="61" t="n">
        <v>1997.64705882353</v>
      </c>
      <c r="AP70" s="62" t="n">
        <v>2236.28342245989</v>
      </c>
      <c r="AQ70" s="62" t="n">
        <v>4581.06069518717</v>
      </c>
      <c r="AR70" s="62" t="n">
        <v>5491.3972336487</v>
      </c>
      <c r="AS70" s="62" t="n">
        <v>5856.87342412489</v>
      </c>
      <c r="AT70" s="62" t="n">
        <v>6936.36060361207</v>
      </c>
      <c r="AU70" s="62" t="n">
        <v>7795.15689990837</v>
      </c>
      <c r="AV70" s="62" t="n">
        <v>8874.13850910377</v>
      </c>
      <c r="AW70" s="62" t="n">
        <v>9962.64425623021</v>
      </c>
      <c r="AX70" s="62" t="n">
        <v>10747.7576821561</v>
      </c>
      <c r="AY70" s="62" t="n">
        <v>11916.7943794038</v>
      </c>
      <c r="AZ70" s="63" t="n">
        <v>14214.5998092681</v>
      </c>
    </row>
    <row r="71" customFormat="false" ht="15" hidden="false" customHeight="false" outlineLevel="1" collapsed="false">
      <c r="A71" s="64" t="s">
        <v>250</v>
      </c>
      <c r="B71" s="61" t="n">
        <v>5000</v>
      </c>
      <c r="C71" s="62" t="n">
        <v>5000</v>
      </c>
      <c r="D71" s="62" t="n">
        <v>5000</v>
      </c>
      <c r="E71" s="62" t="n">
        <v>5000</v>
      </c>
      <c r="F71" s="62" t="n">
        <v>5000</v>
      </c>
      <c r="G71" s="62" t="n">
        <v>5000</v>
      </c>
      <c r="H71" s="62" t="n">
        <v>5000</v>
      </c>
      <c r="I71" s="62" t="n">
        <v>5000</v>
      </c>
      <c r="J71" s="62" t="n">
        <v>5000</v>
      </c>
      <c r="K71" s="62" t="n">
        <v>5000</v>
      </c>
      <c r="L71" s="62" t="n">
        <v>5000</v>
      </c>
      <c r="M71" s="63" t="n">
        <v>5645</v>
      </c>
      <c r="O71" s="61" t="n">
        <v>5000</v>
      </c>
      <c r="P71" s="62" t="n">
        <v>10000</v>
      </c>
      <c r="Q71" s="62" t="n">
        <v>15000</v>
      </c>
      <c r="R71" s="62" t="n">
        <v>20000</v>
      </c>
      <c r="S71" s="62" t="n">
        <v>25000</v>
      </c>
      <c r="T71" s="62" t="n">
        <v>30000</v>
      </c>
      <c r="U71" s="62" t="n">
        <v>35000</v>
      </c>
      <c r="V71" s="62" t="n">
        <v>40000</v>
      </c>
      <c r="W71" s="62" t="n">
        <v>45000</v>
      </c>
      <c r="X71" s="62" t="n">
        <v>50000</v>
      </c>
      <c r="Y71" s="62" t="n">
        <v>55000</v>
      </c>
      <c r="Z71" s="63" t="n">
        <v>60645</v>
      </c>
      <c r="AB71" s="61" t="n">
        <v>1176.47058823529</v>
      </c>
      <c r="AC71" s="62" t="n">
        <v>1136.36363636364</v>
      </c>
      <c r="AD71" s="62" t="n">
        <v>1136.36363636364</v>
      </c>
      <c r="AE71" s="62" t="n">
        <v>1201.92307692308</v>
      </c>
      <c r="AF71" s="62" t="n">
        <v>1190.47619047619</v>
      </c>
      <c r="AG71" s="62" t="n">
        <v>1165.50116550117</v>
      </c>
      <c r="AH71" s="62" t="n">
        <v>1157.40740740741</v>
      </c>
      <c r="AI71" s="62" t="n">
        <v>1149.42528735632</v>
      </c>
      <c r="AJ71" s="62" t="n">
        <v>1149.42528735632</v>
      </c>
      <c r="AK71" s="62" t="n">
        <v>1157.40740740741</v>
      </c>
      <c r="AL71" s="62" t="n">
        <v>1146.78899082569</v>
      </c>
      <c r="AM71" s="63" t="n">
        <v>1277.14932126697</v>
      </c>
      <c r="AO71" s="61" t="n">
        <v>1176.47058823529</v>
      </c>
      <c r="AP71" s="62" t="n">
        <v>2312.83422459893</v>
      </c>
      <c r="AQ71" s="62" t="n">
        <v>3449.19786096257</v>
      </c>
      <c r="AR71" s="62" t="n">
        <v>4651.12093788564</v>
      </c>
      <c r="AS71" s="62" t="n">
        <v>5841.59712836183</v>
      </c>
      <c r="AT71" s="62" t="n">
        <v>7007.098293863</v>
      </c>
      <c r="AU71" s="62" t="n">
        <v>8164.50570127041</v>
      </c>
      <c r="AV71" s="62" t="n">
        <v>9313.93098862673</v>
      </c>
      <c r="AW71" s="62" t="n">
        <v>10463.3562759831</v>
      </c>
      <c r="AX71" s="62" t="n">
        <v>11620.7636833905</v>
      </c>
      <c r="AY71" s="62" t="n">
        <v>12767.5526742161</v>
      </c>
      <c r="AZ71" s="63" t="n">
        <v>14044.7019954831</v>
      </c>
    </row>
    <row r="72" customFormat="false" ht="15" hidden="false" customHeight="false" outlineLevel="1" collapsed="false">
      <c r="A72" s="64" t="s">
        <v>251</v>
      </c>
      <c r="B72" s="61" t="n">
        <v>0</v>
      </c>
      <c r="C72" s="62" t="n">
        <v>0</v>
      </c>
      <c r="D72" s="62" t="n">
        <v>0</v>
      </c>
      <c r="E72" s="62" t="n">
        <v>0</v>
      </c>
      <c r="F72" s="62" t="n">
        <v>0</v>
      </c>
      <c r="G72" s="62" t="n">
        <v>0</v>
      </c>
      <c r="H72" s="62" t="n">
        <v>0</v>
      </c>
      <c r="I72" s="62" t="n">
        <v>0</v>
      </c>
      <c r="J72" s="62" t="n">
        <v>0</v>
      </c>
      <c r="K72" s="62" t="n">
        <v>0</v>
      </c>
      <c r="L72" s="62" t="n">
        <v>0</v>
      </c>
      <c r="M72" s="63" t="n">
        <v>0</v>
      </c>
      <c r="O72" s="61" t="n">
        <v>0</v>
      </c>
      <c r="P72" s="62" t="n">
        <v>0</v>
      </c>
      <c r="Q72" s="62" t="n">
        <v>0</v>
      </c>
      <c r="R72" s="62" t="n">
        <v>0</v>
      </c>
      <c r="S72" s="62" t="n">
        <v>0</v>
      </c>
      <c r="T72" s="62" t="n">
        <v>0</v>
      </c>
      <c r="U72" s="62" t="n">
        <v>0</v>
      </c>
      <c r="V72" s="62" t="n">
        <v>0</v>
      </c>
      <c r="W72" s="62" t="n">
        <v>0</v>
      </c>
      <c r="X72" s="62" t="n">
        <v>0</v>
      </c>
      <c r="Y72" s="62" t="n">
        <v>0</v>
      </c>
      <c r="Z72" s="63" t="n">
        <v>0</v>
      </c>
      <c r="AB72" s="61" t="n">
        <v>0</v>
      </c>
      <c r="AC72" s="62" t="n">
        <v>0</v>
      </c>
      <c r="AD72" s="62" t="n">
        <v>0</v>
      </c>
      <c r="AE72" s="62" t="n">
        <v>0</v>
      </c>
      <c r="AF72" s="62" t="n">
        <v>0</v>
      </c>
      <c r="AG72" s="62" t="n">
        <v>0</v>
      </c>
      <c r="AH72" s="62" t="n">
        <v>0</v>
      </c>
      <c r="AI72" s="62" t="n">
        <v>0</v>
      </c>
      <c r="AJ72" s="62" t="n">
        <v>0</v>
      </c>
      <c r="AK72" s="62" t="n">
        <v>0</v>
      </c>
      <c r="AL72" s="62" t="n">
        <v>0</v>
      </c>
      <c r="AM72" s="63" t="n">
        <v>0</v>
      </c>
      <c r="AO72" s="61" t="n">
        <v>0</v>
      </c>
      <c r="AP72" s="62" t="n">
        <v>0</v>
      </c>
      <c r="AQ72" s="62" t="n">
        <v>0</v>
      </c>
      <c r="AR72" s="62" t="n">
        <v>0</v>
      </c>
      <c r="AS72" s="62" t="n">
        <v>0</v>
      </c>
      <c r="AT72" s="62" t="n">
        <v>0</v>
      </c>
      <c r="AU72" s="62" t="n">
        <v>0</v>
      </c>
      <c r="AV72" s="62" t="n">
        <v>0</v>
      </c>
      <c r="AW72" s="62" t="n">
        <v>0</v>
      </c>
      <c r="AX72" s="62" t="n">
        <v>0</v>
      </c>
      <c r="AY72" s="62" t="n">
        <v>0</v>
      </c>
      <c r="AZ72" s="63" t="n">
        <v>0</v>
      </c>
    </row>
    <row r="73" customFormat="false" ht="15" hidden="false" customHeight="false" outlineLevel="1" collapsed="false">
      <c r="A73" s="64" t="s">
        <v>252</v>
      </c>
      <c r="B73" s="61" t="n">
        <v>0</v>
      </c>
      <c r="C73" s="62" t="n">
        <v>0</v>
      </c>
      <c r="D73" s="62" t="n">
        <v>0</v>
      </c>
      <c r="E73" s="62" t="n">
        <v>0</v>
      </c>
      <c r="F73" s="62" t="n">
        <v>0</v>
      </c>
      <c r="G73" s="62" t="n">
        <v>0</v>
      </c>
      <c r="H73" s="62" t="n">
        <v>0</v>
      </c>
      <c r="I73" s="62" t="n">
        <v>1500</v>
      </c>
      <c r="J73" s="62" t="n">
        <v>0</v>
      </c>
      <c r="K73" s="62" t="n">
        <v>1077.34</v>
      </c>
      <c r="L73" s="62" t="n">
        <v>1200</v>
      </c>
      <c r="M73" s="63" t="n">
        <v>880</v>
      </c>
      <c r="O73" s="61" t="n">
        <v>0</v>
      </c>
      <c r="P73" s="62" t="n">
        <v>0</v>
      </c>
      <c r="Q73" s="62" t="n">
        <v>0</v>
      </c>
      <c r="R73" s="62" t="n">
        <v>0</v>
      </c>
      <c r="S73" s="62" t="n">
        <v>0</v>
      </c>
      <c r="T73" s="62" t="n">
        <v>0</v>
      </c>
      <c r="U73" s="62" t="n">
        <v>0</v>
      </c>
      <c r="V73" s="62" t="n">
        <v>1500</v>
      </c>
      <c r="W73" s="62" t="n">
        <v>1500</v>
      </c>
      <c r="X73" s="62" t="n">
        <v>2577.34</v>
      </c>
      <c r="Y73" s="62" t="n">
        <v>3777.34</v>
      </c>
      <c r="Z73" s="63" t="n">
        <v>4657.34</v>
      </c>
      <c r="AB73" s="61" t="n">
        <v>0</v>
      </c>
      <c r="AC73" s="62" t="n">
        <v>0</v>
      </c>
      <c r="AD73" s="62" t="n">
        <v>0</v>
      </c>
      <c r="AE73" s="62" t="n">
        <v>0</v>
      </c>
      <c r="AF73" s="62" t="n">
        <v>0</v>
      </c>
      <c r="AG73" s="62" t="n">
        <v>0</v>
      </c>
      <c r="AH73" s="62" t="n">
        <v>0</v>
      </c>
      <c r="AI73" s="62" t="n">
        <v>344.827586206897</v>
      </c>
      <c r="AJ73" s="62" t="n">
        <v>0</v>
      </c>
      <c r="AK73" s="62" t="n">
        <v>249.384259259259</v>
      </c>
      <c r="AL73" s="62" t="n">
        <v>275.229357798165</v>
      </c>
      <c r="AM73" s="63" t="n">
        <v>199.095022624434</v>
      </c>
      <c r="AO73" s="61" t="n">
        <v>0</v>
      </c>
      <c r="AP73" s="62" t="n">
        <v>0</v>
      </c>
      <c r="AQ73" s="62" t="n">
        <v>0</v>
      </c>
      <c r="AR73" s="62" t="n">
        <v>0</v>
      </c>
      <c r="AS73" s="62" t="n">
        <v>0</v>
      </c>
      <c r="AT73" s="62" t="n">
        <v>0</v>
      </c>
      <c r="AU73" s="62" t="n">
        <v>0</v>
      </c>
      <c r="AV73" s="62" t="n">
        <v>344.827586206897</v>
      </c>
      <c r="AW73" s="62" t="n">
        <v>344.827586206897</v>
      </c>
      <c r="AX73" s="62" t="n">
        <v>594.211845466156</v>
      </c>
      <c r="AY73" s="62" t="n">
        <v>869.441203264321</v>
      </c>
      <c r="AZ73" s="63" t="n">
        <v>1068.53622588876</v>
      </c>
    </row>
    <row r="74" customFormat="false" ht="15" hidden="false" customHeight="false" outlineLevel="1" collapsed="false">
      <c r="A74" s="64" t="s">
        <v>253</v>
      </c>
      <c r="B74" s="61" t="n">
        <v>0</v>
      </c>
      <c r="C74" s="62" t="n">
        <v>2060</v>
      </c>
      <c r="D74" s="62" t="n">
        <v>1200</v>
      </c>
      <c r="E74" s="62" t="n">
        <v>2730</v>
      </c>
      <c r="F74" s="62" t="n">
        <v>650</v>
      </c>
      <c r="G74" s="62" t="n">
        <v>0</v>
      </c>
      <c r="H74" s="62" t="n">
        <v>750</v>
      </c>
      <c r="I74" s="62" t="n">
        <v>0</v>
      </c>
      <c r="J74" s="62" t="n">
        <v>0</v>
      </c>
      <c r="K74" s="62" t="n">
        <v>1806.79</v>
      </c>
      <c r="L74" s="62" t="n">
        <v>712.55</v>
      </c>
      <c r="M74" s="63" t="n">
        <v>4374.55</v>
      </c>
      <c r="O74" s="61" t="n">
        <v>0</v>
      </c>
      <c r="P74" s="62" t="n">
        <v>2060</v>
      </c>
      <c r="Q74" s="62" t="n">
        <v>3260</v>
      </c>
      <c r="R74" s="62" t="n">
        <v>5990</v>
      </c>
      <c r="S74" s="62" t="n">
        <v>6640</v>
      </c>
      <c r="T74" s="62" t="n">
        <v>6640</v>
      </c>
      <c r="U74" s="62" t="n">
        <v>7390</v>
      </c>
      <c r="V74" s="62" t="n">
        <v>7390</v>
      </c>
      <c r="W74" s="62" t="n">
        <v>7390</v>
      </c>
      <c r="X74" s="62" t="n">
        <v>9196.79</v>
      </c>
      <c r="Y74" s="62" t="n">
        <v>9909.34</v>
      </c>
      <c r="Z74" s="63" t="n">
        <v>14283.89</v>
      </c>
      <c r="AB74" s="61" t="n">
        <v>0</v>
      </c>
      <c r="AC74" s="62" t="n">
        <v>468.181818181818</v>
      </c>
      <c r="AD74" s="62" t="n">
        <v>272.727272727273</v>
      </c>
      <c r="AE74" s="62" t="n">
        <v>656.25</v>
      </c>
      <c r="AF74" s="62" t="n">
        <v>154.761904761905</v>
      </c>
      <c r="AG74" s="62" t="n">
        <v>0</v>
      </c>
      <c r="AH74" s="62" t="n">
        <v>173.611111111111</v>
      </c>
      <c r="AI74" s="62" t="n">
        <v>0</v>
      </c>
      <c r="AJ74" s="62" t="n">
        <v>0</v>
      </c>
      <c r="AK74" s="62" t="n">
        <v>418.238425925926</v>
      </c>
      <c r="AL74" s="62" t="n">
        <v>163.428899082569</v>
      </c>
      <c r="AM74" s="63" t="n">
        <v>989.717194570136</v>
      </c>
      <c r="AO74" s="61" t="n">
        <v>0</v>
      </c>
      <c r="AP74" s="62" t="n">
        <v>468.181818181818</v>
      </c>
      <c r="AQ74" s="62" t="n">
        <v>740.909090909091</v>
      </c>
      <c r="AR74" s="62" t="n">
        <v>1397.15909090909</v>
      </c>
      <c r="AS74" s="62" t="n">
        <v>1551.920995671</v>
      </c>
      <c r="AT74" s="62" t="n">
        <v>1551.920995671</v>
      </c>
      <c r="AU74" s="62" t="n">
        <v>1725.53210678211</v>
      </c>
      <c r="AV74" s="62" t="n">
        <v>1725.53210678211</v>
      </c>
      <c r="AW74" s="62" t="n">
        <v>1725.53210678211</v>
      </c>
      <c r="AX74" s="62" t="n">
        <v>2143.77053270803</v>
      </c>
      <c r="AY74" s="62" t="n">
        <v>2307.1994317906</v>
      </c>
      <c r="AZ74" s="63" t="n">
        <v>3296.91662636074</v>
      </c>
    </row>
    <row r="75" customFormat="false" ht="15" hidden="false" customHeight="false" outlineLevel="1" collapsed="false">
      <c r="A75" s="64" t="s">
        <v>254</v>
      </c>
      <c r="B75" s="61" t="n">
        <v>12610.99</v>
      </c>
      <c r="C75" s="62" t="n">
        <v>12000</v>
      </c>
      <c r="D75" s="62" t="n">
        <v>21915.86</v>
      </c>
      <c r="E75" s="62" t="n">
        <v>12424.43</v>
      </c>
      <c r="F75" s="62" t="n">
        <v>12000</v>
      </c>
      <c r="G75" s="62" t="n">
        <v>24194.4</v>
      </c>
      <c r="H75" s="62" t="n">
        <v>12360.33</v>
      </c>
      <c r="I75" s="62" t="n">
        <v>16411.2</v>
      </c>
      <c r="J75" s="62" t="n">
        <v>18800.46</v>
      </c>
      <c r="K75" s="62" t="n">
        <v>22405.7</v>
      </c>
      <c r="L75" s="62" t="n">
        <v>60200</v>
      </c>
      <c r="M75" s="63" t="n">
        <v>43837.06</v>
      </c>
      <c r="O75" s="61" t="n">
        <v>12610.99</v>
      </c>
      <c r="P75" s="62" t="n">
        <v>24610.99</v>
      </c>
      <c r="Q75" s="62" t="n">
        <v>46526.85</v>
      </c>
      <c r="R75" s="62" t="n">
        <v>58951.28</v>
      </c>
      <c r="S75" s="62" t="n">
        <v>70951.28</v>
      </c>
      <c r="T75" s="62" t="n">
        <v>95145.68</v>
      </c>
      <c r="U75" s="62" t="n">
        <v>107506.01</v>
      </c>
      <c r="V75" s="62" t="n">
        <v>123917.21</v>
      </c>
      <c r="W75" s="62" t="n">
        <v>142717.67</v>
      </c>
      <c r="X75" s="62" t="n">
        <v>165123.37</v>
      </c>
      <c r="Y75" s="62" t="n">
        <v>225323.37</v>
      </c>
      <c r="Z75" s="63" t="n">
        <v>269160.43</v>
      </c>
      <c r="AB75" s="61" t="n">
        <v>2967.29176470588</v>
      </c>
      <c r="AC75" s="62" t="n">
        <v>2727.27272727273</v>
      </c>
      <c r="AD75" s="62" t="n">
        <v>4980.87727272727</v>
      </c>
      <c r="AE75" s="62" t="n">
        <v>2986.64182692308</v>
      </c>
      <c r="AF75" s="62" t="n">
        <v>2857.14285714286</v>
      </c>
      <c r="AG75" s="62" t="n">
        <v>5639.72027972028</v>
      </c>
      <c r="AH75" s="62" t="n">
        <v>2861.1875</v>
      </c>
      <c r="AI75" s="62" t="n">
        <v>3772.68965517241</v>
      </c>
      <c r="AJ75" s="62" t="n">
        <v>4321.94482758621</v>
      </c>
      <c r="AK75" s="62" t="n">
        <v>5186.50462962963</v>
      </c>
      <c r="AL75" s="62" t="n">
        <v>13807.3394495413</v>
      </c>
      <c r="AM75" s="63" t="n">
        <v>9917.88687782805</v>
      </c>
      <c r="AO75" s="61" t="n">
        <v>2967.29176470588</v>
      </c>
      <c r="AP75" s="62" t="n">
        <v>5694.56449197861</v>
      </c>
      <c r="AQ75" s="62" t="n">
        <v>10675.4417647059</v>
      </c>
      <c r="AR75" s="62" t="n">
        <v>13662.083591629</v>
      </c>
      <c r="AS75" s="62" t="n">
        <v>16519.2264487718</v>
      </c>
      <c r="AT75" s="62" t="n">
        <v>22158.9467284921</v>
      </c>
      <c r="AU75" s="62" t="n">
        <v>25020.1342284921</v>
      </c>
      <c r="AV75" s="62" t="n">
        <v>28792.8238836645</v>
      </c>
      <c r="AW75" s="62" t="n">
        <v>33114.7687112507</v>
      </c>
      <c r="AX75" s="62" t="n">
        <v>38301.2733408803</v>
      </c>
      <c r="AY75" s="62" t="n">
        <v>52108.6127904216</v>
      </c>
      <c r="AZ75" s="63" t="n">
        <v>62026.4996682497</v>
      </c>
    </row>
    <row r="76" customFormat="false" ht="15" hidden="false" customHeight="false" outlineLevel="1" collapsed="false">
      <c r="A76" s="64" t="s">
        <v>255</v>
      </c>
      <c r="B76" s="61" t="n">
        <v>1000</v>
      </c>
      <c r="C76" s="62" t="n">
        <v>0</v>
      </c>
      <c r="D76" s="62" t="n">
        <v>8000</v>
      </c>
      <c r="E76" s="62" t="n">
        <v>1000</v>
      </c>
      <c r="F76" s="62" t="n">
        <v>2000</v>
      </c>
      <c r="G76" s="62" t="n">
        <v>0</v>
      </c>
      <c r="H76" s="62" t="n">
        <v>1200</v>
      </c>
      <c r="I76" s="62" t="n">
        <v>400</v>
      </c>
      <c r="J76" s="62" t="n">
        <v>1500</v>
      </c>
      <c r="K76" s="62" t="n">
        <v>2000</v>
      </c>
      <c r="L76" s="62" t="n">
        <v>0</v>
      </c>
      <c r="M76" s="63" t="n">
        <v>1000</v>
      </c>
      <c r="O76" s="61" t="n">
        <v>1000</v>
      </c>
      <c r="P76" s="62" t="n">
        <v>1000</v>
      </c>
      <c r="Q76" s="62" t="n">
        <v>9000</v>
      </c>
      <c r="R76" s="62" t="n">
        <v>10000</v>
      </c>
      <c r="S76" s="62" t="n">
        <v>12000</v>
      </c>
      <c r="T76" s="62" t="n">
        <v>12000</v>
      </c>
      <c r="U76" s="62" t="n">
        <v>13200</v>
      </c>
      <c r="V76" s="62" t="n">
        <v>13600</v>
      </c>
      <c r="W76" s="62" t="n">
        <v>15100</v>
      </c>
      <c r="X76" s="62" t="n">
        <v>17100</v>
      </c>
      <c r="Y76" s="62" t="n">
        <v>17100</v>
      </c>
      <c r="Z76" s="63" t="n">
        <v>18100</v>
      </c>
      <c r="AB76" s="61" t="n">
        <v>235.294117647059</v>
      </c>
      <c r="AC76" s="62" t="n">
        <v>0</v>
      </c>
      <c r="AD76" s="62" t="n">
        <v>1818.18181818182</v>
      </c>
      <c r="AE76" s="62" t="n">
        <v>240.384615384615</v>
      </c>
      <c r="AF76" s="62" t="n">
        <v>476.190476190476</v>
      </c>
      <c r="AG76" s="62" t="n">
        <v>0</v>
      </c>
      <c r="AH76" s="62" t="n">
        <v>277.777777777778</v>
      </c>
      <c r="AI76" s="62" t="n">
        <v>91.9540229885058</v>
      </c>
      <c r="AJ76" s="62" t="n">
        <v>344.827586206897</v>
      </c>
      <c r="AK76" s="62" t="n">
        <v>462.962962962963</v>
      </c>
      <c r="AL76" s="62" t="n">
        <v>0</v>
      </c>
      <c r="AM76" s="63" t="n">
        <v>226.244343891403</v>
      </c>
      <c r="AO76" s="61" t="n">
        <v>235.294117647059</v>
      </c>
      <c r="AP76" s="62" t="n">
        <v>235.294117647059</v>
      </c>
      <c r="AQ76" s="62" t="n">
        <v>2053.47593582888</v>
      </c>
      <c r="AR76" s="62" t="n">
        <v>2293.86055121349</v>
      </c>
      <c r="AS76" s="62" t="n">
        <v>2770.05102740397</v>
      </c>
      <c r="AT76" s="62" t="n">
        <v>2770.05102740397</v>
      </c>
      <c r="AU76" s="62" t="n">
        <v>3047.82880518175</v>
      </c>
      <c r="AV76" s="62" t="n">
        <v>3139.78282817025</v>
      </c>
      <c r="AW76" s="62" t="n">
        <v>3484.61041437715</v>
      </c>
      <c r="AX76" s="62" t="n">
        <v>3947.57337734011</v>
      </c>
      <c r="AY76" s="62" t="n">
        <v>3947.57337734011</v>
      </c>
      <c r="AZ76" s="63" t="n">
        <v>4173.81772123151</v>
      </c>
    </row>
    <row r="77" customFormat="false" ht="15" hidden="false" customHeight="false" outlineLevel="1" collapsed="false">
      <c r="A77" s="64" t="s">
        <v>256</v>
      </c>
      <c r="B77" s="61" t="n">
        <v>0</v>
      </c>
      <c r="C77" s="62" t="n">
        <v>0</v>
      </c>
      <c r="D77" s="62" t="n">
        <v>6500</v>
      </c>
      <c r="E77" s="62" t="n">
        <v>8000</v>
      </c>
      <c r="F77" s="62" t="n">
        <v>4900</v>
      </c>
      <c r="G77" s="62" t="n">
        <v>4100</v>
      </c>
      <c r="H77" s="62" t="n">
        <v>1630</v>
      </c>
      <c r="I77" s="62" t="n">
        <v>0</v>
      </c>
      <c r="J77" s="62" t="n">
        <v>2000</v>
      </c>
      <c r="K77" s="62" t="n">
        <v>9355</v>
      </c>
      <c r="L77" s="62" t="n">
        <v>1376.6</v>
      </c>
      <c r="M77" s="63" t="n">
        <v>7442.6</v>
      </c>
      <c r="O77" s="61" t="n">
        <v>0</v>
      </c>
      <c r="P77" s="62" t="n">
        <v>0</v>
      </c>
      <c r="Q77" s="62" t="n">
        <v>6500</v>
      </c>
      <c r="R77" s="62" t="n">
        <v>14500</v>
      </c>
      <c r="S77" s="62" t="n">
        <v>19400</v>
      </c>
      <c r="T77" s="62" t="n">
        <v>23500</v>
      </c>
      <c r="U77" s="62" t="n">
        <v>25130</v>
      </c>
      <c r="V77" s="62" t="n">
        <v>25130</v>
      </c>
      <c r="W77" s="62" t="n">
        <v>27130</v>
      </c>
      <c r="X77" s="62" t="n">
        <v>36485</v>
      </c>
      <c r="Y77" s="62" t="n">
        <v>37861.6</v>
      </c>
      <c r="Z77" s="63" t="n">
        <v>45304.2</v>
      </c>
      <c r="AB77" s="61" t="n">
        <v>0</v>
      </c>
      <c r="AC77" s="62" t="n">
        <v>0</v>
      </c>
      <c r="AD77" s="62" t="n">
        <v>1477.27272727273</v>
      </c>
      <c r="AE77" s="62" t="n">
        <v>1923.07692307692</v>
      </c>
      <c r="AF77" s="62" t="n">
        <v>1166.66666666667</v>
      </c>
      <c r="AG77" s="62" t="n">
        <v>955.710955710956</v>
      </c>
      <c r="AH77" s="62" t="n">
        <v>377.314814814815</v>
      </c>
      <c r="AI77" s="62" t="n">
        <v>0</v>
      </c>
      <c r="AJ77" s="62" t="n">
        <v>459.770114942529</v>
      </c>
      <c r="AK77" s="62" t="n">
        <v>2165.50925925926</v>
      </c>
      <c r="AL77" s="62" t="n">
        <v>315.733944954128</v>
      </c>
      <c r="AM77" s="63" t="n">
        <v>1683.84615384615</v>
      </c>
      <c r="AO77" s="61" t="n">
        <v>0</v>
      </c>
      <c r="AP77" s="62" t="n">
        <v>0</v>
      </c>
      <c r="AQ77" s="62" t="n">
        <v>1477.27272727273</v>
      </c>
      <c r="AR77" s="62" t="n">
        <v>3400.34965034965</v>
      </c>
      <c r="AS77" s="62" t="n">
        <v>4567.01631701632</v>
      </c>
      <c r="AT77" s="62" t="n">
        <v>5522.72727272727</v>
      </c>
      <c r="AU77" s="62" t="n">
        <v>5900.04208754209</v>
      </c>
      <c r="AV77" s="62" t="n">
        <v>5900.04208754209</v>
      </c>
      <c r="AW77" s="62" t="n">
        <v>6359.81220248462</v>
      </c>
      <c r="AX77" s="62" t="n">
        <v>8525.32146174388</v>
      </c>
      <c r="AY77" s="62" t="n">
        <v>8841.055406698</v>
      </c>
      <c r="AZ77" s="63" t="n">
        <v>10524.9015605442</v>
      </c>
    </row>
    <row r="78" customFormat="false" ht="15" hidden="false" customHeight="false" outlineLevel="1" collapsed="false">
      <c r="A78" s="64" t="s">
        <v>257</v>
      </c>
      <c r="B78" s="61" t="n">
        <v>405706.11</v>
      </c>
      <c r="C78" s="62" t="n">
        <v>405706.11</v>
      </c>
      <c r="D78" s="62" t="n">
        <v>411412.36</v>
      </c>
      <c r="E78" s="62" t="n">
        <v>411412.36</v>
      </c>
      <c r="F78" s="62" t="n">
        <v>411412.36</v>
      </c>
      <c r="G78" s="62" t="n">
        <v>660019.15</v>
      </c>
      <c r="H78" s="62" t="n">
        <v>830897.04</v>
      </c>
      <c r="I78" s="62" t="n">
        <v>838674.82</v>
      </c>
      <c r="J78" s="62" t="n">
        <v>838674.84</v>
      </c>
      <c r="K78" s="62" t="n">
        <v>705908.53</v>
      </c>
      <c r="L78" s="62" t="n">
        <v>705908.54</v>
      </c>
      <c r="M78" s="63" t="n">
        <v>832018.9</v>
      </c>
      <c r="O78" s="61" t="n">
        <v>405706.11</v>
      </c>
      <c r="P78" s="62" t="n">
        <v>811412.22</v>
      </c>
      <c r="Q78" s="62" t="n">
        <v>1222824.58</v>
      </c>
      <c r="R78" s="62" t="n">
        <v>1634236.94</v>
      </c>
      <c r="S78" s="62" t="n">
        <v>2045649.3</v>
      </c>
      <c r="T78" s="62" t="n">
        <v>2705668.45</v>
      </c>
      <c r="U78" s="62" t="n">
        <v>3536565.49</v>
      </c>
      <c r="V78" s="62" t="n">
        <v>4375240.31</v>
      </c>
      <c r="W78" s="62" t="n">
        <v>5213915.15</v>
      </c>
      <c r="X78" s="62" t="n">
        <v>5919823.68</v>
      </c>
      <c r="Y78" s="62" t="n">
        <v>6625732.22</v>
      </c>
      <c r="Z78" s="63" t="n">
        <v>7457751.12</v>
      </c>
      <c r="AB78" s="61" t="n">
        <v>95460.2611764706</v>
      </c>
      <c r="AC78" s="62" t="n">
        <v>92205.9340909091</v>
      </c>
      <c r="AD78" s="62" t="n">
        <v>93502.8090909091</v>
      </c>
      <c r="AE78" s="62" t="n">
        <v>98897.2019230769</v>
      </c>
      <c r="AF78" s="62" t="n">
        <v>97955.3238095238</v>
      </c>
      <c r="AG78" s="62" t="n">
        <v>153850.617715618</v>
      </c>
      <c r="AH78" s="62" t="n">
        <v>192337.277777778</v>
      </c>
      <c r="AI78" s="62" t="n">
        <v>192798.809195402</v>
      </c>
      <c r="AJ78" s="62" t="n">
        <v>192798.813793103</v>
      </c>
      <c r="AK78" s="62" t="n">
        <v>163404.752314815</v>
      </c>
      <c r="AL78" s="62" t="n">
        <v>161905.628440367</v>
      </c>
      <c r="AM78" s="63" t="n">
        <v>188239.570135747</v>
      </c>
      <c r="AO78" s="61" t="n">
        <v>95460.2611764706</v>
      </c>
      <c r="AP78" s="62" t="n">
        <v>187666.19526738</v>
      </c>
      <c r="AQ78" s="62" t="n">
        <v>281169.004358289</v>
      </c>
      <c r="AR78" s="62" t="n">
        <v>380066.206281366</v>
      </c>
      <c r="AS78" s="62" t="n">
        <v>478021.530090889</v>
      </c>
      <c r="AT78" s="62" t="n">
        <v>631872.147806507</v>
      </c>
      <c r="AU78" s="62" t="n">
        <v>824209.425584285</v>
      </c>
      <c r="AV78" s="62" t="n">
        <v>1017008.23477969</v>
      </c>
      <c r="AW78" s="62" t="n">
        <v>1209807.04857279</v>
      </c>
      <c r="AX78" s="62" t="n">
        <v>1373211.80088761</v>
      </c>
      <c r="AY78" s="62" t="n">
        <v>1535117.42932797</v>
      </c>
      <c r="AZ78" s="63" t="n">
        <v>1723356.99946372</v>
      </c>
    </row>
    <row r="79" customFormat="false" ht="15" hidden="false" customHeight="false" outlineLevel="1" collapsed="false">
      <c r="A79" s="64" t="s">
        <v>258</v>
      </c>
      <c r="B79" s="61" t="n">
        <v>1651.12</v>
      </c>
      <c r="C79" s="62" t="n">
        <v>586.33</v>
      </c>
      <c r="D79" s="62" t="n">
        <v>586.33</v>
      </c>
      <c r="E79" s="62" t="n">
        <v>586.33</v>
      </c>
      <c r="F79" s="62" t="n">
        <v>586.33</v>
      </c>
      <c r="G79" s="62" t="n">
        <v>586.33</v>
      </c>
      <c r="H79" s="62" t="n">
        <v>666.72</v>
      </c>
      <c r="I79" s="62" t="n">
        <v>666.72</v>
      </c>
      <c r="J79" s="62" t="n">
        <v>600.58</v>
      </c>
      <c r="K79" s="62" t="n">
        <v>459.89</v>
      </c>
      <c r="L79" s="62" t="n">
        <v>4179.92</v>
      </c>
      <c r="M79" s="63" t="n">
        <v>4159.92</v>
      </c>
      <c r="O79" s="61" t="n">
        <v>1651.12</v>
      </c>
      <c r="P79" s="62" t="n">
        <v>2237.45</v>
      </c>
      <c r="Q79" s="62" t="n">
        <v>2823.78</v>
      </c>
      <c r="R79" s="62" t="n">
        <v>3410.11</v>
      </c>
      <c r="S79" s="62" t="n">
        <v>3996.44</v>
      </c>
      <c r="T79" s="62" t="n">
        <v>4582.77</v>
      </c>
      <c r="U79" s="62" t="n">
        <v>5249.49</v>
      </c>
      <c r="V79" s="62" t="n">
        <v>5916.21</v>
      </c>
      <c r="W79" s="62" t="n">
        <v>6516.79</v>
      </c>
      <c r="X79" s="62" t="n">
        <v>6976.68</v>
      </c>
      <c r="Y79" s="62" t="n">
        <v>11156.6</v>
      </c>
      <c r="Z79" s="63" t="n">
        <v>15316.52</v>
      </c>
      <c r="AB79" s="61" t="n">
        <v>388.498823529412</v>
      </c>
      <c r="AC79" s="62" t="n">
        <v>133.256818181818</v>
      </c>
      <c r="AD79" s="62" t="n">
        <v>133.256818181818</v>
      </c>
      <c r="AE79" s="62" t="n">
        <v>140.944711538462</v>
      </c>
      <c r="AF79" s="62" t="n">
        <v>139.602380952381</v>
      </c>
      <c r="AG79" s="62" t="n">
        <v>136.67365967366</v>
      </c>
      <c r="AH79" s="62" t="n">
        <v>154.333333333333</v>
      </c>
      <c r="AI79" s="62" t="n">
        <v>153.268965517241</v>
      </c>
      <c r="AJ79" s="62" t="n">
        <v>138.064367816092</v>
      </c>
      <c r="AK79" s="62" t="n">
        <v>106.456018518519</v>
      </c>
      <c r="AL79" s="62" t="n">
        <v>958.697247706422</v>
      </c>
      <c r="AM79" s="63" t="n">
        <v>941.158371040724</v>
      </c>
      <c r="AO79" s="61" t="n">
        <v>388.498823529412</v>
      </c>
      <c r="AP79" s="62" t="n">
        <v>521.75564171123</v>
      </c>
      <c r="AQ79" s="62" t="n">
        <v>655.012459893048</v>
      </c>
      <c r="AR79" s="62" t="n">
        <v>795.95717143151</v>
      </c>
      <c r="AS79" s="62" t="n">
        <v>935.559552383891</v>
      </c>
      <c r="AT79" s="62" t="n">
        <v>1072.23321205755</v>
      </c>
      <c r="AU79" s="62" t="n">
        <v>1226.56654539088</v>
      </c>
      <c r="AV79" s="62" t="n">
        <v>1379.83551090812</v>
      </c>
      <c r="AW79" s="62" t="n">
        <v>1517.89987872422</v>
      </c>
      <c r="AX79" s="62" t="n">
        <v>1624.35589724274</v>
      </c>
      <c r="AY79" s="62" t="n">
        <v>2583.05314494916</v>
      </c>
      <c r="AZ79" s="63" t="n">
        <v>3524.21151598988</v>
      </c>
    </row>
    <row r="80" customFormat="false" ht="15" hidden="false" customHeight="false" outlineLevel="1" collapsed="false">
      <c r="A80" s="64" t="s">
        <v>259</v>
      </c>
      <c r="B80" s="61" t="n">
        <v>129300</v>
      </c>
      <c r="C80" s="62" t="n">
        <v>138000</v>
      </c>
      <c r="D80" s="62" t="n">
        <v>130800</v>
      </c>
      <c r="E80" s="62" t="n">
        <v>126000</v>
      </c>
      <c r="F80" s="62" t="n">
        <v>127500</v>
      </c>
      <c r="G80" s="62" t="n">
        <v>130200</v>
      </c>
      <c r="H80" s="62" t="n">
        <v>131100</v>
      </c>
      <c r="I80" s="62" t="n">
        <v>132000</v>
      </c>
      <c r="J80" s="62" t="n">
        <v>132000</v>
      </c>
      <c r="K80" s="62" t="n">
        <v>131100</v>
      </c>
      <c r="L80" s="62" t="n">
        <v>135000</v>
      </c>
      <c r="M80" s="63" t="n">
        <v>135300</v>
      </c>
      <c r="O80" s="61" t="n">
        <v>129300</v>
      </c>
      <c r="P80" s="62" t="n">
        <v>267300</v>
      </c>
      <c r="Q80" s="62" t="n">
        <v>398100</v>
      </c>
      <c r="R80" s="62" t="n">
        <v>524100</v>
      </c>
      <c r="S80" s="62" t="n">
        <v>651600</v>
      </c>
      <c r="T80" s="62" t="n">
        <v>781800</v>
      </c>
      <c r="U80" s="62" t="n">
        <v>912900</v>
      </c>
      <c r="V80" s="62" t="n">
        <v>1044900</v>
      </c>
      <c r="W80" s="62" t="n">
        <v>1176900</v>
      </c>
      <c r="X80" s="62" t="n">
        <v>1308000</v>
      </c>
      <c r="Y80" s="62" t="n">
        <v>1443000</v>
      </c>
      <c r="Z80" s="63" t="n">
        <v>1578300</v>
      </c>
      <c r="AB80" s="61" t="n">
        <v>30000</v>
      </c>
      <c r="AC80" s="61" t="n">
        <v>30000</v>
      </c>
      <c r="AD80" s="62" t="n">
        <v>30000</v>
      </c>
      <c r="AE80" s="62" t="n">
        <v>30000</v>
      </c>
      <c r="AF80" s="62" t="n">
        <v>30000</v>
      </c>
      <c r="AG80" s="62" t="n">
        <v>30000</v>
      </c>
      <c r="AH80" s="62" t="n">
        <v>30000</v>
      </c>
      <c r="AI80" s="62" t="n">
        <v>30000</v>
      </c>
      <c r="AJ80" s="62" t="n">
        <v>30000</v>
      </c>
      <c r="AK80" s="62" t="n">
        <v>30000</v>
      </c>
      <c r="AL80" s="62" t="n">
        <v>30000</v>
      </c>
      <c r="AM80" s="63" t="n">
        <v>30000</v>
      </c>
      <c r="AO80" s="61" t="n">
        <v>30000</v>
      </c>
      <c r="AP80" s="62" t="n">
        <v>60000</v>
      </c>
      <c r="AQ80" s="62" t="n">
        <v>90000</v>
      </c>
      <c r="AR80" s="62" t="n">
        <v>120000</v>
      </c>
      <c r="AS80" s="62" t="n">
        <v>150000</v>
      </c>
      <c r="AT80" s="62" t="n">
        <v>180000</v>
      </c>
      <c r="AU80" s="62" t="n">
        <v>210000</v>
      </c>
      <c r="AV80" s="62" t="n">
        <v>240000</v>
      </c>
      <c r="AW80" s="62" t="n">
        <v>270000</v>
      </c>
      <c r="AX80" s="62" t="n">
        <v>300000</v>
      </c>
      <c r="AY80" s="62" t="n">
        <v>330000</v>
      </c>
      <c r="AZ80" s="63" t="n">
        <v>360000</v>
      </c>
    </row>
    <row r="81" customFormat="false" ht="15" hidden="false" customHeight="false" outlineLevel="0" collapsed="false">
      <c r="A81" s="54" t="s">
        <v>260</v>
      </c>
      <c r="B81" s="76" t="n">
        <v>555032.14</v>
      </c>
      <c r="C81" s="76" t="n">
        <v>555402.85</v>
      </c>
      <c r="D81" s="76" t="n">
        <v>599876.34</v>
      </c>
      <c r="E81" s="76" t="n">
        <v>573332.62</v>
      </c>
      <c r="F81" s="76" t="n">
        <v>569909.79</v>
      </c>
      <c r="G81" s="76" t="n">
        <v>831175.88</v>
      </c>
      <c r="H81" s="76" t="n">
        <v>989729.09</v>
      </c>
      <c r="I81" s="76" t="n">
        <v>1003370.16</v>
      </c>
      <c r="J81" s="76" t="n">
        <v>1008234.41</v>
      </c>
      <c r="K81" s="76" t="n">
        <v>885004.94</v>
      </c>
      <c r="L81" s="76" t="n">
        <v>921814.61</v>
      </c>
      <c r="M81" s="76" t="n">
        <v>1050666.4</v>
      </c>
      <c r="O81" s="76" t="n">
        <v>555032.14</v>
      </c>
      <c r="P81" s="76" t="n">
        <v>1110434.99</v>
      </c>
      <c r="Q81" s="76" t="n">
        <v>1710311.33</v>
      </c>
      <c r="R81" s="76" t="n">
        <v>2283643.95</v>
      </c>
      <c r="S81" s="76" t="n">
        <v>2853553.74</v>
      </c>
      <c r="T81" s="76" t="n">
        <v>3684729.62</v>
      </c>
      <c r="U81" s="76" t="n">
        <v>4674458.71</v>
      </c>
      <c r="V81" s="76" t="n">
        <v>5677828.87</v>
      </c>
      <c r="W81" s="76" t="n">
        <v>6686063.28</v>
      </c>
      <c r="X81" s="76" t="n">
        <v>7571068.22</v>
      </c>
      <c r="Y81" s="76" t="n">
        <v>8492882.83</v>
      </c>
      <c r="Z81" s="76" t="n">
        <v>9543549.23</v>
      </c>
      <c r="AB81" s="76" t="n">
        <v>132995.797647059</v>
      </c>
      <c r="AC81" s="76" t="n">
        <v>127591.556818182</v>
      </c>
      <c r="AD81" s="76" t="n">
        <v>136608.259090909</v>
      </c>
      <c r="AE81" s="76" t="n">
        <v>137531.879807692</v>
      </c>
      <c r="AF81" s="76" t="n">
        <v>135335.664285714</v>
      </c>
      <c r="AG81" s="76" t="n">
        <v>193397.641025641</v>
      </c>
      <c r="AH81" s="76" t="n">
        <v>228756.733796296</v>
      </c>
      <c r="AI81" s="76" t="n">
        <v>230314.979310345</v>
      </c>
      <c r="AJ81" s="76" t="n">
        <v>231433.197701149</v>
      </c>
      <c r="AK81" s="76" t="n">
        <v>204515.032407407</v>
      </c>
      <c r="AL81" s="76" t="n">
        <v>210462.066513761</v>
      </c>
      <c r="AM81" s="76" t="n">
        <v>237096.470588235</v>
      </c>
      <c r="AO81" s="76" t="n">
        <v>132995.797647059</v>
      </c>
      <c r="AP81" s="76" t="n">
        <v>260587.354465241</v>
      </c>
      <c r="AQ81" s="76" t="n">
        <v>397195.61355615</v>
      </c>
      <c r="AR81" s="76" t="n">
        <v>534727.493363842</v>
      </c>
      <c r="AS81" s="76" t="n">
        <v>670063.157649556</v>
      </c>
      <c r="AT81" s="76" t="n">
        <v>863460.798675197</v>
      </c>
      <c r="AU81" s="76" t="n">
        <v>1092217.53247149</v>
      </c>
      <c r="AV81" s="76" t="n">
        <v>1322532.51178184</v>
      </c>
      <c r="AW81" s="76" t="n">
        <v>1553965.70948299</v>
      </c>
      <c r="AX81" s="76" t="n">
        <v>1758480.7418904</v>
      </c>
      <c r="AY81" s="76" t="n">
        <v>1968942.80840416</v>
      </c>
      <c r="AZ81" s="76" t="n">
        <v>2206039.27899239</v>
      </c>
    </row>
    <row r="82" customFormat="false" ht="15" hidden="false" customHeight="false" outlineLevel="0" collapsed="false">
      <c r="A82" s="64"/>
      <c r="B82" s="81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80"/>
      <c r="O82" s="81" t="n">
        <v>0</v>
      </c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80"/>
      <c r="AB82" s="81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80"/>
      <c r="AO82" s="81" t="n">
        <v>0</v>
      </c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80"/>
    </row>
    <row r="83" customFormat="false" ht="16.5" hidden="false" customHeight="false" outlineLevel="0" collapsed="false">
      <c r="A83" s="54" t="s">
        <v>261</v>
      </c>
      <c r="B83" s="77" t="n">
        <v>2113370.01</v>
      </c>
      <c r="C83" s="77" t="n">
        <v>-54747.02</v>
      </c>
      <c r="D83" s="77" t="n">
        <v>-312237.26</v>
      </c>
      <c r="E83" s="77" t="n">
        <v>1049944.08</v>
      </c>
      <c r="F83" s="77" t="n">
        <v>746980.509999999</v>
      </c>
      <c r="G83" s="77" t="n">
        <v>27906.7699999996</v>
      </c>
      <c r="H83" s="77" t="n">
        <v>-1042864.58</v>
      </c>
      <c r="I83" s="77" t="n">
        <v>-1290475.79</v>
      </c>
      <c r="J83" s="77" t="n">
        <v>-1375344.1</v>
      </c>
      <c r="K83" s="77" t="n">
        <v>68779.9699999999</v>
      </c>
      <c r="L83" s="77" t="n">
        <v>2273191.83</v>
      </c>
      <c r="M83" s="77" t="n">
        <v>2462711.16</v>
      </c>
      <c r="O83" s="77" t="n">
        <v>2113370.01</v>
      </c>
      <c r="P83" s="77" t="n">
        <v>2058622.99</v>
      </c>
      <c r="Q83" s="77" t="n">
        <v>1746385.73</v>
      </c>
      <c r="R83" s="77" t="n">
        <v>2796329.81</v>
      </c>
      <c r="S83" s="77" t="n">
        <v>3543310.32</v>
      </c>
      <c r="T83" s="77" t="n">
        <v>3571217.09</v>
      </c>
      <c r="U83" s="77" t="n">
        <v>2528352.51</v>
      </c>
      <c r="V83" s="77" t="n">
        <v>1237876.72</v>
      </c>
      <c r="W83" s="77" t="n">
        <v>-137467.380000001</v>
      </c>
      <c r="X83" s="77" t="n">
        <v>-68687.4100000007</v>
      </c>
      <c r="Y83" s="77" t="n">
        <v>2204504.42</v>
      </c>
      <c r="Z83" s="77" t="n">
        <v>4667215.58</v>
      </c>
      <c r="AB83" s="77" t="n">
        <v>497687.061176471</v>
      </c>
      <c r="AC83" s="77" t="n">
        <v>-11078.8681818182</v>
      </c>
      <c r="AD83" s="77" t="n">
        <v>-71235.7409090909</v>
      </c>
      <c r="AE83" s="77" t="n">
        <v>252678.865384615</v>
      </c>
      <c r="AF83" s="77" t="n">
        <v>178209.645238095</v>
      </c>
      <c r="AG83" s="77" t="n">
        <v>6854.72494172491</v>
      </c>
      <c r="AH83" s="77" t="n">
        <v>-241056.615740741</v>
      </c>
      <c r="AI83" s="77" t="n">
        <v>-296316.273563218</v>
      </c>
      <c r="AJ83" s="77" t="n">
        <v>-315826.229885057</v>
      </c>
      <c r="AK83" s="77" t="n">
        <v>16268.5115740741</v>
      </c>
      <c r="AL83" s="77" t="n">
        <v>522337.575688074</v>
      </c>
      <c r="AM83" s="77" t="n">
        <v>557785.330316742</v>
      </c>
      <c r="AO83" s="77" t="n">
        <v>497687.061176471</v>
      </c>
      <c r="AP83" s="77" t="n">
        <v>486608.192994652</v>
      </c>
      <c r="AQ83" s="77" t="n">
        <v>415372.452085562</v>
      </c>
      <c r="AR83" s="77" t="n">
        <v>668051.317470177</v>
      </c>
      <c r="AS83" s="77" t="n">
        <v>846260.962708272</v>
      </c>
      <c r="AT83" s="77" t="n">
        <v>853115.687649997</v>
      </c>
      <c r="AU83" s="77" t="n">
        <v>612059.071909256</v>
      </c>
      <c r="AV83" s="77" t="n">
        <v>315742.798346038</v>
      </c>
      <c r="AW83" s="77" t="n">
        <v>-83.4315390195698</v>
      </c>
      <c r="AX83" s="77" t="n">
        <v>16185.0800350545</v>
      </c>
      <c r="AY83" s="77" t="n">
        <v>538522.655723128</v>
      </c>
      <c r="AZ83" s="77" t="n">
        <v>1096307.98603987</v>
      </c>
    </row>
    <row r="84" customFormat="false" ht="15" hidden="false" customHeight="false" outlineLevel="0" collapsed="false">
      <c r="A84" s="6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112"/>
      <c r="O84" s="61" t="n">
        <v>0</v>
      </c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3"/>
      <c r="AB84" s="61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3"/>
      <c r="AO84" s="61" t="n">
        <v>0</v>
      </c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3"/>
    </row>
    <row r="85" customFormat="false" ht="15" hidden="false" customHeight="false" outlineLevel="0" collapsed="false">
      <c r="A85" s="64" t="s">
        <v>262</v>
      </c>
      <c r="B85" s="61" t="n">
        <v>427243.321875</v>
      </c>
      <c r="C85" s="62" t="n">
        <v>67780.6693750002</v>
      </c>
      <c r="D85" s="62" t="n">
        <v>-91817.8281250001</v>
      </c>
      <c r="E85" s="62" t="n">
        <v>159400.525</v>
      </c>
      <c r="F85" s="62" t="n">
        <v>335173.17625</v>
      </c>
      <c r="G85" s="62" t="n">
        <v>42187.4956250002</v>
      </c>
      <c r="H85" s="62" t="n">
        <v>-213149.261249999</v>
      </c>
      <c r="I85" s="62" t="n">
        <v>-276947.32</v>
      </c>
      <c r="J85" s="62" t="n">
        <v>-291381.63125</v>
      </c>
      <c r="K85" s="62" t="n">
        <v>50994.0193750002</v>
      </c>
      <c r="L85" s="62" t="n">
        <v>658500.755625</v>
      </c>
      <c r="M85" s="63" t="n">
        <v>639017.011875002</v>
      </c>
      <c r="O85" s="61" t="n">
        <v>427243.321875</v>
      </c>
      <c r="P85" s="62" t="n">
        <v>495023.99125</v>
      </c>
      <c r="Q85" s="62" t="n">
        <v>403206.163125</v>
      </c>
      <c r="R85" s="62" t="n">
        <v>562606.688125</v>
      </c>
      <c r="S85" s="62" t="n">
        <v>897779.864375</v>
      </c>
      <c r="T85" s="62" t="n">
        <v>939967.36</v>
      </c>
      <c r="U85" s="62" t="n">
        <v>726818.098750001</v>
      </c>
      <c r="V85" s="62" t="n">
        <v>449870.778750001</v>
      </c>
      <c r="W85" s="62" t="n">
        <v>158489.147500001</v>
      </c>
      <c r="X85" s="62" t="n">
        <v>209483.166875001</v>
      </c>
      <c r="Y85" s="62" t="n">
        <v>867983.922500001</v>
      </c>
      <c r="Z85" s="63" t="n">
        <v>1507000.934375</v>
      </c>
      <c r="AB85" s="61" t="n">
        <v>100527.840441177</v>
      </c>
      <c r="AC85" s="62" t="n">
        <v>15404.6975852273</v>
      </c>
      <c r="AD85" s="62" t="n">
        <v>-20867.6882102273</v>
      </c>
      <c r="AE85" s="62" t="n">
        <v>38317.4338942307</v>
      </c>
      <c r="AF85" s="62" t="n">
        <v>79803.137202381</v>
      </c>
      <c r="AG85" s="62" t="n">
        <v>9833.91506410261</v>
      </c>
      <c r="AH85" s="62" t="n">
        <v>-49340.1067708332</v>
      </c>
      <c r="AI85" s="62" t="n">
        <v>-63666.0505747126</v>
      </c>
      <c r="AJ85" s="62" t="n">
        <v>-66984.283045977</v>
      </c>
      <c r="AK85" s="62" t="n">
        <v>11804.1711516204</v>
      </c>
      <c r="AL85" s="62" t="n">
        <v>151032.283400229</v>
      </c>
      <c r="AM85" s="63" t="n">
        <v>144573.984587104</v>
      </c>
      <c r="AO85" s="61" t="n">
        <v>100527.840441177</v>
      </c>
      <c r="AP85" s="62" t="n">
        <v>115932.538026404</v>
      </c>
      <c r="AQ85" s="62" t="n">
        <v>95064.8498161765</v>
      </c>
      <c r="AR85" s="62" t="n">
        <v>133382.283710407</v>
      </c>
      <c r="AS85" s="62" t="n">
        <v>213185.420912788</v>
      </c>
      <c r="AT85" s="62" t="n">
        <v>223019.335976891</v>
      </c>
      <c r="AU85" s="62" t="n">
        <v>173679.229206058</v>
      </c>
      <c r="AV85" s="62" t="n">
        <v>110013.178631345</v>
      </c>
      <c r="AW85" s="62" t="n">
        <v>43028.895585368</v>
      </c>
      <c r="AX85" s="62" t="n">
        <v>54833.0667369884</v>
      </c>
      <c r="AY85" s="62" t="n">
        <v>205865.350137218</v>
      </c>
      <c r="AZ85" s="63" t="n">
        <v>350439.334724322</v>
      </c>
    </row>
    <row r="86" customFormat="false" ht="15" hidden="false" customHeight="false" outlineLevel="0" collapsed="false">
      <c r="A86" s="64" t="s">
        <v>263</v>
      </c>
      <c r="B86" s="61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3"/>
      <c r="O86" s="61" t="n">
        <v>0</v>
      </c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3"/>
      <c r="AB86" s="61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3"/>
      <c r="AO86" s="61" t="n">
        <v>0</v>
      </c>
      <c r="AP86" s="62" t="n">
        <v>0</v>
      </c>
      <c r="AQ86" s="62" t="n">
        <v>0</v>
      </c>
      <c r="AR86" s="62" t="n">
        <v>0</v>
      </c>
      <c r="AS86" s="62" t="n">
        <v>0</v>
      </c>
      <c r="AT86" s="62" t="n">
        <v>0</v>
      </c>
      <c r="AU86" s="62" t="n">
        <v>0</v>
      </c>
      <c r="AV86" s="62" t="n">
        <v>0</v>
      </c>
      <c r="AW86" s="62" t="n">
        <v>0</v>
      </c>
      <c r="AX86" s="62" t="n">
        <v>0</v>
      </c>
      <c r="AY86" s="62" t="n">
        <v>0</v>
      </c>
      <c r="AZ86" s="63" t="n">
        <v>0</v>
      </c>
    </row>
    <row r="87" customFormat="false" ht="15" hidden="false" customHeight="false" outlineLevel="0" collapsed="false">
      <c r="A87" s="64"/>
      <c r="B87" s="61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3"/>
      <c r="O87" s="61" t="n">
        <v>0</v>
      </c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3"/>
      <c r="AB87" s="61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3"/>
      <c r="AO87" s="61" t="n">
        <v>0</v>
      </c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3"/>
    </row>
    <row r="88" customFormat="false" ht="16.5" hidden="false" customHeight="false" outlineLevel="0" collapsed="false">
      <c r="A88" s="54" t="s">
        <v>264</v>
      </c>
      <c r="B88" s="77" t="n">
        <v>1686126.688125</v>
      </c>
      <c r="C88" s="77" t="n">
        <v>-122527.689375</v>
      </c>
      <c r="D88" s="77" t="n">
        <v>-220419.431875</v>
      </c>
      <c r="E88" s="77" t="n">
        <v>890543.555</v>
      </c>
      <c r="F88" s="77" t="n">
        <v>411807.333749999</v>
      </c>
      <c r="G88" s="77" t="n">
        <v>-14280.7256250007</v>
      </c>
      <c r="H88" s="77" t="n">
        <v>-829715.318750001</v>
      </c>
      <c r="I88" s="77" t="n">
        <v>-1013528.47</v>
      </c>
      <c r="J88" s="77" t="n">
        <v>-1083962.46875</v>
      </c>
      <c r="K88" s="77" t="n">
        <v>17785.9506249997</v>
      </c>
      <c r="L88" s="77" t="n">
        <v>1614691.074375</v>
      </c>
      <c r="M88" s="77" t="n">
        <v>1823694.148125</v>
      </c>
      <c r="O88" s="77" t="n">
        <v>1686126.688125</v>
      </c>
      <c r="P88" s="77" t="n">
        <v>1563598.99875</v>
      </c>
      <c r="Q88" s="77" t="n">
        <v>1343179.566875</v>
      </c>
      <c r="R88" s="77" t="n">
        <v>2233723.121875</v>
      </c>
      <c r="S88" s="77" t="n">
        <v>2645530.455625</v>
      </c>
      <c r="T88" s="77" t="n">
        <v>2631249.73</v>
      </c>
      <c r="U88" s="77" t="n">
        <v>1801534.41125</v>
      </c>
      <c r="V88" s="77" t="n">
        <v>788005.941249998</v>
      </c>
      <c r="W88" s="77" t="n">
        <v>-295956.527500002</v>
      </c>
      <c r="X88" s="77" t="n">
        <v>-278170.576875002</v>
      </c>
      <c r="Y88" s="77" t="n">
        <v>1336520.4975</v>
      </c>
      <c r="Z88" s="77" t="n">
        <v>3160214.645625</v>
      </c>
      <c r="AB88" s="77" t="n">
        <v>397159.220735294</v>
      </c>
      <c r="AC88" s="77" t="n">
        <v>-26483.5657670455</v>
      </c>
      <c r="AD88" s="77" t="n">
        <v>-50368.0526988636</v>
      </c>
      <c r="AE88" s="77" t="n">
        <v>214361.431490385</v>
      </c>
      <c r="AF88" s="77" t="n">
        <v>98406.5080357142</v>
      </c>
      <c r="AG88" s="77" t="n">
        <v>-2979.1901223777</v>
      </c>
      <c r="AH88" s="77" t="n">
        <v>-191716.508969908</v>
      </c>
      <c r="AI88" s="77" t="n">
        <v>-232650.222988506</v>
      </c>
      <c r="AJ88" s="77" t="n">
        <v>-248841.94683908</v>
      </c>
      <c r="AK88" s="77" t="n">
        <v>4464.34042245367</v>
      </c>
      <c r="AL88" s="77" t="n">
        <v>371305.292287844</v>
      </c>
      <c r="AM88" s="77" t="n">
        <v>413211.345729638</v>
      </c>
      <c r="AO88" s="77" t="n">
        <v>397159.220735294</v>
      </c>
      <c r="AP88" s="77" t="n">
        <v>370675.654968249</v>
      </c>
      <c r="AQ88" s="77" t="n">
        <v>320307.602269385</v>
      </c>
      <c r="AR88" s="77" t="n">
        <v>534669.03375977</v>
      </c>
      <c r="AS88" s="77" t="n">
        <v>633075.541795484</v>
      </c>
      <c r="AT88" s="77" t="n">
        <v>630096.351673106</v>
      </c>
      <c r="AU88" s="77" t="n">
        <v>438379.842703198</v>
      </c>
      <c r="AV88" s="77" t="n">
        <v>205729.619714693</v>
      </c>
      <c r="AW88" s="77" t="n">
        <v>-43112.3271243878</v>
      </c>
      <c r="AX88" s="77" t="n">
        <v>-38647.9867019341</v>
      </c>
      <c r="AY88" s="77" t="n">
        <v>332657.30558591</v>
      </c>
      <c r="AZ88" s="77" t="n">
        <v>745868.651315548</v>
      </c>
    </row>
    <row r="89" customFormat="false" ht="16.5" hidden="false" customHeight="false" outlineLevel="0" collapsed="false">
      <c r="A89" s="85"/>
      <c r="B89" s="86" t="n">
        <v>0.338615133324692</v>
      </c>
      <c r="C89" s="87" t="n">
        <v>-0.0768872259771803</v>
      </c>
      <c r="D89" s="87" t="n">
        <v>-0.104772532776367</v>
      </c>
      <c r="E89" s="87" t="n">
        <v>0.299753321645444</v>
      </c>
      <c r="F89" s="87" t="n">
        <v>0.0996065586209688</v>
      </c>
      <c r="G89" s="87" t="n">
        <v>-0.00661248808689791</v>
      </c>
      <c r="H89" s="87" t="n">
        <v>-0.816133157294324</v>
      </c>
      <c r="I89" s="87" t="n">
        <v>-0.872066889497661</v>
      </c>
      <c r="J89" s="87" t="n">
        <v>-1.24112511148329</v>
      </c>
      <c r="K89" s="87" t="n">
        <v>0.00699949813112752</v>
      </c>
      <c r="L89" s="87" t="n">
        <v>0.250136790101549</v>
      </c>
      <c r="M89" s="88" t="n">
        <v>0.286518536300537</v>
      </c>
      <c r="O89" s="86" t="n">
        <v>0.283503792894227</v>
      </c>
      <c r="P89" s="86" t="n">
        <v>0.237879164699223</v>
      </c>
      <c r="Q89" s="86" t="n">
        <v>0.154799989778228</v>
      </c>
      <c r="R89" s="86" t="n">
        <v>0.191772227423041</v>
      </c>
      <c r="S89" s="86" t="n">
        <v>0.167628203878821</v>
      </c>
      <c r="T89" s="86" t="n">
        <v>0.146654789309806</v>
      </c>
      <c r="U89" s="86" t="n">
        <v>0.0950254857467099</v>
      </c>
      <c r="V89" s="86" t="n">
        <v>0.0391640433780933</v>
      </c>
      <c r="W89" s="86" t="n">
        <v>-0.0140971829277308</v>
      </c>
      <c r="X89" s="86" t="n">
        <v>-0.011819416606321</v>
      </c>
      <c r="Y89" s="86" t="n">
        <v>0.0445651169852341</v>
      </c>
      <c r="Z89" s="89" t="n">
        <v>0.0869258391089612</v>
      </c>
      <c r="AB89" s="86" t="n">
        <v>0.338976616980859</v>
      </c>
      <c r="AC89" s="86" t="n">
        <v>-0.0731221720680089</v>
      </c>
      <c r="AD89" s="86" t="n">
        <v>-0.105342931848091</v>
      </c>
      <c r="AE89" s="86" t="n">
        <v>0.300157236741966</v>
      </c>
      <c r="AF89" s="86" t="n">
        <v>0.0999693735241687</v>
      </c>
      <c r="AG89" s="86" t="n">
        <v>-0.00591793429524851</v>
      </c>
      <c r="AH89" s="86" t="n">
        <v>-0.814657711791178</v>
      </c>
      <c r="AI89" s="86" t="n">
        <v>-0.870776249547265</v>
      </c>
      <c r="AJ89" s="86" t="n">
        <v>-1.23940762797173</v>
      </c>
      <c r="AK89" s="86" t="n">
        <v>0.00758980940647395</v>
      </c>
      <c r="AL89" s="86" t="n">
        <v>0.25078742509613</v>
      </c>
      <c r="AM89" s="89" t="n">
        <v>0.286942730263547</v>
      </c>
      <c r="AO89" s="86" t="n">
        <v>0.338976616980859</v>
      </c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9"/>
    </row>
    <row r="90" customFormat="false" ht="15" hidden="false" customHeight="false" outlineLevel="0" collapsed="false">
      <c r="B90" s="90" t="n">
        <v>5838.03870165746</v>
      </c>
      <c r="C90" s="90" t="n">
        <v>-180.683234323432</v>
      </c>
      <c r="D90" s="90" t="n">
        <v>-573.965551470589</v>
      </c>
      <c r="E90" s="90" t="n">
        <v>2348.86818791946</v>
      </c>
      <c r="F90" s="90" t="n">
        <v>1398.83990636704</v>
      </c>
      <c r="G90" s="90" t="n">
        <v>68.9056049382705</v>
      </c>
      <c r="H90" s="90" t="n">
        <v>-4239.28691056911</v>
      </c>
      <c r="I90" s="90" t="n">
        <v>-4070.90154574132</v>
      </c>
      <c r="J90" s="90" t="n">
        <v>-5170.46654135338</v>
      </c>
      <c r="K90" s="90" t="n">
        <v>235.547842465753</v>
      </c>
      <c r="L90" s="90" t="n">
        <v>4363.13211132438</v>
      </c>
      <c r="M90" s="90" t="n">
        <v>4231.4624742268</v>
      </c>
      <c r="O90" s="90" t="n">
        <v>5838.03870165746</v>
      </c>
      <c r="P90" s="90" t="n">
        <v>3095.67366917293</v>
      </c>
      <c r="Q90" s="90" t="n">
        <v>1444.48778329198</v>
      </c>
      <c r="R90" s="90" t="n">
        <v>1688.60495772947</v>
      </c>
      <c r="S90" s="90" t="n">
        <v>1617.94991780822</v>
      </c>
      <c r="T90" s="90" t="n">
        <v>1376.19155684008</v>
      </c>
    </row>
    <row r="92" customFormat="false" ht="15" hidden="false" customHeight="false" outlineLevel="0" collapsed="false">
      <c r="A92" s="91" t="s">
        <v>265</v>
      </c>
      <c r="B92" s="92" t="n">
        <v>322909.75</v>
      </c>
      <c r="C92" s="92" t="n">
        <v>71369.2</v>
      </c>
      <c r="D92" s="92" t="n">
        <v>44280.8</v>
      </c>
      <c r="E92" s="92" t="n">
        <v>78519.8</v>
      </c>
      <c r="F92" s="92" t="n">
        <v>145362.768</v>
      </c>
      <c r="G92" s="92" t="n">
        <v>116763.072</v>
      </c>
      <c r="H92" s="92" t="n">
        <v>45841.9</v>
      </c>
      <c r="I92" s="92" t="n">
        <v>53521.136</v>
      </c>
      <c r="J92" s="92" t="n">
        <v>91747.78</v>
      </c>
      <c r="K92" s="92" t="n">
        <v>218687</v>
      </c>
      <c r="L92" s="92" t="n">
        <v>502176.9</v>
      </c>
      <c r="M92" s="92" t="n">
        <v>571480.32</v>
      </c>
      <c r="O92" s="92" t="n">
        <v>322909.75</v>
      </c>
      <c r="P92" s="92" t="n">
        <v>394278.95</v>
      </c>
      <c r="Q92" s="92" t="n">
        <v>438559.75</v>
      </c>
      <c r="R92" s="92" t="n">
        <v>517079.55</v>
      </c>
      <c r="S92" s="92" t="n">
        <v>662442.318</v>
      </c>
      <c r="T92" s="92" t="n">
        <v>779205.39</v>
      </c>
      <c r="U92" s="92" t="n">
        <v>825047.29</v>
      </c>
      <c r="V92" s="92" t="n">
        <v>878568.426</v>
      </c>
      <c r="W92" s="92" t="n">
        <v>970316.206</v>
      </c>
      <c r="X92" s="92" t="n">
        <v>1189003.206</v>
      </c>
      <c r="Y92" s="92" t="n">
        <v>1691180.106</v>
      </c>
      <c r="Z92" s="92" t="n">
        <v>2262660.426</v>
      </c>
      <c r="AB92" s="92" t="n">
        <v>322909.75</v>
      </c>
      <c r="AC92" s="92" t="n">
        <v>71369.2</v>
      </c>
      <c r="AD92" s="92" t="n">
        <v>44280.8</v>
      </c>
      <c r="AE92" s="92" t="n">
        <v>78519.8</v>
      </c>
      <c r="AF92" s="92" t="n">
        <v>145362.768</v>
      </c>
      <c r="AG92" s="92" t="n">
        <v>116763.072</v>
      </c>
      <c r="AH92" s="92" t="n">
        <v>45841.9</v>
      </c>
      <c r="AI92" s="92" t="n">
        <v>53521.136</v>
      </c>
      <c r="AJ92" s="92" t="n">
        <v>91747.78</v>
      </c>
      <c r="AK92" s="92" t="n">
        <v>218687</v>
      </c>
      <c r="AL92" s="92" t="n">
        <v>502176.9</v>
      </c>
      <c r="AM92" s="92" t="n">
        <v>571480.32</v>
      </c>
      <c r="AO92" s="92" t="n">
        <v>322909.75</v>
      </c>
      <c r="AP92" s="92" t="n">
        <v>394278.95</v>
      </c>
      <c r="AQ92" s="92" t="n">
        <v>438559.75</v>
      </c>
      <c r="AR92" s="92" t="n">
        <v>517079.55</v>
      </c>
      <c r="AS92" s="92" t="n">
        <v>662442.318</v>
      </c>
      <c r="AT92" s="92" t="n">
        <v>779205.39</v>
      </c>
      <c r="AU92" s="92" t="n">
        <v>825047.29</v>
      </c>
      <c r="AV92" s="92" t="n">
        <v>878568.426</v>
      </c>
      <c r="AW92" s="92" t="n">
        <v>970316.206</v>
      </c>
      <c r="AX92" s="92" t="n">
        <v>1189003.206</v>
      </c>
      <c r="AY92" s="92" t="n">
        <v>1691180.106</v>
      </c>
      <c r="AZ92" s="92" t="n">
        <v>2262660.426</v>
      </c>
    </row>
    <row r="93" customFormat="false" ht="15" hidden="false" customHeight="false" outlineLevel="0" collapsed="false">
      <c r="A93" s="91" t="s">
        <v>266</v>
      </c>
      <c r="B93" s="92" t="n">
        <v>163529.430555556</v>
      </c>
      <c r="C93" s="92" t="n">
        <v>69259.2</v>
      </c>
      <c r="D93" s="92" t="n">
        <v>43110.8</v>
      </c>
      <c r="E93" s="92" t="n">
        <v>75164.2</v>
      </c>
      <c r="F93" s="92" t="n">
        <v>127431.08</v>
      </c>
      <c r="G93" s="92" t="n">
        <v>110615.072</v>
      </c>
      <c r="H93" s="92" t="n">
        <v>43932.7</v>
      </c>
      <c r="I93" s="92" t="n">
        <v>51385.136</v>
      </c>
      <c r="J93" s="92" t="n">
        <v>83705.78</v>
      </c>
      <c r="K93" s="92" t="n">
        <v>92690.4</v>
      </c>
      <c r="L93" s="92" t="n">
        <v>215712</v>
      </c>
      <c r="M93" s="92" t="n">
        <v>240259</v>
      </c>
      <c r="O93" s="92" t="n">
        <v>163529.430555556</v>
      </c>
      <c r="P93" s="92" t="n">
        <v>232788.630555556</v>
      </c>
      <c r="Q93" s="92" t="n">
        <v>275899.430555556</v>
      </c>
      <c r="R93" s="92" t="n">
        <v>351063.630555556</v>
      </c>
      <c r="S93" s="92" t="n">
        <v>478494.710555556</v>
      </c>
      <c r="T93" s="92" t="n">
        <v>589109.782555556</v>
      </c>
      <c r="U93" s="92" t="n">
        <v>633042.482555556</v>
      </c>
      <c r="V93" s="92" t="n">
        <v>684427.618555556</v>
      </c>
      <c r="W93" s="92" t="n">
        <v>768133.398555556</v>
      </c>
      <c r="X93" s="92" t="n">
        <v>860823.798555556</v>
      </c>
      <c r="Y93" s="92" t="n">
        <v>1076535.79855556</v>
      </c>
      <c r="Z93" s="92" t="n">
        <v>1316794.79855556</v>
      </c>
      <c r="AB93" s="92" t="n">
        <v>163529.430555556</v>
      </c>
      <c r="AC93" s="92" t="n">
        <v>69259.2</v>
      </c>
      <c r="AD93" s="92" t="n">
        <v>43110.8</v>
      </c>
      <c r="AE93" s="92" t="n">
        <v>75164.2</v>
      </c>
      <c r="AF93" s="92" t="n">
        <v>127431.08</v>
      </c>
      <c r="AG93" s="92" t="n">
        <v>110615.072</v>
      </c>
      <c r="AH93" s="92" t="n">
        <v>43932.7</v>
      </c>
      <c r="AI93" s="92" t="n">
        <v>51385.136</v>
      </c>
      <c r="AJ93" s="92" t="n">
        <v>83705.78</v>
      </c>
      <c r="AK93" s="92" t="n">
        <v>92690.4</v>
      </c>
      <c r="AL93" s="92" t="n">
        <v>215712</v>
      </c>
      <c r="AM93" s="92" t="n">
        <v>240259</v>
      </c>
      <c r="AO93" s="92" t="n">
        <v>163529.430555556</v>
      </c>
      <c r="AP93" s="92" t="n">
        <v>232788.630555556</v>
      </c>
      <c r="AQ93" s="92" t="n">
        <v>275899.430555556</v>
      </c>
      <c r="AR93" s="92" t="n">
        <v>351063.630555556</v>
      </c>
      <c r="AS93" s="92" t="n">
        <v>478494.710555556</v>
      </c>
      <c r="AT93" s="92" t="n">
        <v>589109.782555556</v>
      </c>
      <c r="AU93" s="92" t="n">
        <v>633042.482555556</v>
      </c>
      <c r="AV93" s="92" t="n">
        <v>684427.618555556</v>
      </c>
      <c r="AW93" s="92" t="n">
        <v>768133.398555556</v>
      </c>
      <c r="AX93" s="92" t="n">
        <v>860823.798555556</v>
      </c>
      <c r="AY93" s="92" t="n">
        <v>1076535.79855556</v>
      </c>
      <c r="AZ93" s="92" t="n">
        <v>1316794.79855556</v>
      </c>
    </row>
    <row r="94" customFormat="false" ht="15" hidden="false" customHeight="false" outlineLevel="0" collapsed="false">
      <c r="A94" s="91" t="s">
        <v>267</v>
      </c>
      <c r="B94" s="93" t="n">
        <v>0.506424567717623</v>
      </c>
      <c r="C94" s="93" t="n">
        <v>0.97043542592603</v>
      </c>
      <c r="D94" s="93" t="n">
        <v>0.973577713139781</v>
      </c>
      <c r="E94" s="93" t="n">
        <v>0.957264282384825</v>
      </c>
      <c r="F94" s="93" t="n">
        <v>0.876641809682656</v>
      </c>
      <c r="G94" s="93" t="n">
        <v>0.947346366495051</v>
      </c>
      <c r="H94" s="93" t="n">
        <v>0.958352511566929</v>
      </c>
      <c r="I94" s="93" t="n">
        <v>0.960090533205424</v>
      </c>
      <c r="J94" s="93" t="n">
        <v>0.912346652965336</v>
      </c>
      <c r="K94" s="93" t="n">
        <v>0.423849611545268</v>
      </c>
      <c r="L94" s="93" t="n">
        <v>0.429553808627995</v>
      </c>
      <c r="M94" s="93" t="n">
        <v>0.420415177201553</v>
      </c>
      <c r="O94" s="93" t="n">
        <v>0.506424567717623</v>
      </c>
      <c r="P94" s="93" t="n">
        <v>0.590416076119599</v>
      </c>
      <c r="Q94" s="93" t="n">
        <v>0.629103401658624</v>
      </c>
      <c r="R94" s="93" t="n">
        <v>0.678935437604437</v>
      </c>
      <c r="S94" s="93" t="n">
        <v>0.722319057152317</v>
      </c>
      <c r="T94" s="93" t="n">
        <v>0.756039152341536</v>
      </c>
      <c r="U94" s="93" t="n">
        <v>0.767280239846077</v>
      </c>
      <c r="V94" s="93" t="n">
        <v>0.779025968041738</v>
      </c>
      <c r="W94" s="93" t="n">
        <v>0.791632040983922</v>
      </c>
      <c r="X94" s="93" t="n">
        <v>0.723987785913132</v>
      </c>
      <c r="Y94" s="93" t="n">
        <v>0.636558929907112</v>
      </c>
      <c r="Z94" s="93" t="n">
        <v>0.581967485454026</v>
      </c>
      <c r="AB94" s="93" t="n">
        <v>0.506424567717623</v>
      </c>
      <c r="AC94" s="93" t="n">
        <v>0.97043542592603</v>
      </c>
      <c r="AD94" s="93" t="n">
        <v>0.973577713139781</v>
      </c>
      <c r="AE94" s="93" t="n">
        <v>0.957264282384825</v>
      </c>
      <c r="AF94" s="93" t="n">
        <v>0.876641809682656</v>
      </c>
      <c r="AG94" s="93" t="n">
        <v>0.947346366495051</v>
      </c>
      <c r="AH94" s="93" t="n">
        <v>0.958352511566929</v>
      </c>
      <c r="AI94" s="93" t="n">
        <v>0.960090533205424</v>
      </c>
      <c r="AJ94" s="93" t="n">
        <v>0.912346652965336</v>
      </c>
      <c r="AK94" s="93" t="n">
        <v>0.423849611545268</v>
      </c>
      <c r="AL94" s="93" t="n">
        <v>0.429553808627995</v>
      </c>
      <c r="AM94" s="93" t="n">
        <v>0.420415177201553</v>
      </c>
      <c r="AO94" s="93" t="n">
        <v>0.506424567717623</v>
      </c>
      <c r="AP94" s="93" t="n">
        <v>0.590416076119599</v>
      </c>
      <c r="AQ94" s="93" t="n">
        <v>0.629103401658624</v>
      </c>
      <c r="AR94" s="93" t="n">
        <v>0.678935437604437</v>
      </c>
      <c r="AS94" s="93" t="n">
        <v>0.722319057152317</v>
      </c>
      <c r="AT94" s="93" t="n">
        <v>0.756039152341536</v>
      </c>
      <c r="AU94" s="93" t="n">
        <v>0.767280239846077</v>
      </c>
      <c r="AV94" s="93" t="n">
        <v>0.779025968041738</v>
      </c>
      <c r="AW94" s="93" t="n">
        <v>0.791632040983922</v>
      </c>
      <c r="AX94" s="93" t="n">
        <v>0.723987785913132</v>
      </c>
      <c r="AY94" s="93" t="n">
        <v>0.636558929907112</v>
      </c>
      <c r="AZ94" s="93" t="n">
        <v>0.581967485454026</v>
      </c>
    </row>
    <row r="96" customFormat="false" ht="15" hidden="false" customHeight="false" outlineLevel="0" collapsed="false">
      <c r="A96" s="94" t="s">
        <v>268</v>
      </c>
      <c r="B96" s="90" t="n">
        <v>13755.4647513812</v>
      </c>
      <c r="C96" s="90" t="n">
        <v>5259.41478547855</v>
      </c>
      <c r="D96" s="90" t="n">
        <v>3867.26147058823</v>
      </c>
      <c r="E96" s="90" t="n">
        <v>6646.35657718121</v>
      </c>
      <c r="F96" s="90" t="n">
        <v>7742.20887640449</v>
      </c>
      <c r="G96" s="90" t="n">
        <v>5332.49367901235</v>
      </c>
      <c r="H96" s="90" t="n">
        <v>4132.69142276423</v>
      </c>
      <c r="I96" s="90" t="n">
        <v>3666.29066246057</v>
      </c>
      <c r="J96" s="90" t="n">
        <v>3283.34898496241</v>
      </c>
      <c r="K96" s="90" t="n">
        <v>8702.16530821918</v>
      </c>
      <c r="L96" s="90" t="n">
        <v>12390.0810940499</v>
      </c>
      <c r="M96" s="90" t="n">
        <v>10936.4480927835</v>
      </c>
    </row>
    <row r="97" customFormat="false" ht="15" hidden="false" customHeight="false" outlineLevel="0" collapsed="false">
      <c r="A97" s="94" t="s">
        <v>269</v>
      </c>
      <c r="B97" s="90" t="n">
        <v>6125.23174033149</v>
      </c>
      <c r="C97" s="90" t="n">
        <v>2440.42547854785</v>
      </c>
      <c r="D97" s="90" t="n">
        <v>2079.38018382353</v>
      </c>
      <c r="E97" s="90" t="n">
        <v>3838.414049217</v>
      </c>
      <c r="F97" s="90" t="n">
        <v>4858.34558052434</v>
      </c>
      <c r="G97" s="90" t="n">
        <v>3254.70249382716</v>
      </c>
      <c r="H97" s="90" t="n">
        <v>1431.76012195122</v>
      </c>
      <c r="I97" s="90" t="n">
        <v>1145.63454258675</v>
      </c>
      <c r="J97" s="90" t="n">
        <v>817.088834586467</v>
      </c>
      <c r="K97" s="90" t="n">
        <v>4391.39599315068</v>
      </c>
      <c r="L97" s="90" t="n">
        <v>5027.18044145873</v>
      </c>
      <c r="M97" s="90" t="n">
        <v>5361.43288659794</v>
      </c>
    </row>
    <row r="98" customFormat="false" ht="15" hidden="false" customHeight="false" outlineLevel="0" collapsed="false">
      <c r="A98" s="94" t="s">
        <v>270</v>
      </c>
      <c r="B98" s="90" t="n">
        <v>2069.21508287293</v>
      </c>
      <c r="C98" s="90" t="n">
        <v>1873.01768976898</v>
      </c>
      <c r="D98" s="90" t="n">
        <v>1206.14751838235</v>
      </c>
      <c r="E98" s="90" t="n">
        <v>2036.04917225951</v>
      </c>
      <c r="F98" s="90" t="n">
        <v>1823.03348314607</v>
      </c>
      <c r="G98" s="90" t="n">
        <v>1320.2032345679</v>
      </c>
      <c r="H98" s="90" t="n">
        <v>1864.86300813008</v>
      </c>
      <c r="I98" s="90" t="n">
        <v>1604.34630914827</v>
      </c>
      <c r="J98" s="90" t="n">
        <v>1675.58988721805</v>
      </c>
      <c r="K98" s="90" t="n">
        <v>1976.30438356164</v>
      </c>
      <c r="L98" s="90" t="n">
        <v>1750.25399232246</v>
      </c>
      <c r="M98" s="90" t="n">
        <v>2028.09862542955</v>
      </c>
    </row>
    <row r="99" customFormat="false" ht="15" hidden="false" customHeight="false" outlineLevel="0" collapsed="false">
      <c r="A99" s="94" t="s">
        <v>271</v>
      </c>
      <c r="B99" s="90" t="n">
        <v>66.2845303867403</v>
      </c>
      <c r="C99" s="90" t="n">
        <v>158.567656765677</v>
      </c>
      <c r="D99" s="90" t="n">
        <v>244.829963235294</v>
      </c>
      <c r="E99" s="90" t="n">
        <v>451.370939597315</v>
      </c>
      <c r="F99" s="90" t="n">
        <v>364.65543071161</v>
      </c>
      <c r="G99" s="90" t="n">
        <v>83.6995061728395</v>
      </c>
      <c r="H99" s="90" t="n">
        <v>85.989674796748</v>
      </c>
      <c r="I99" s="90" t="n">
        <v>0</v>
      </c>
      <c r="J99" s="90" t="n">
        <v>0</v>
      </c>
      <c r="K99" s="90" t="n">
        <v>738.462260273973</v>
      </c>
      <c r="L99" s="90" t="n">
        <v>471.647197696737</v>
      </c>
      <c r="M99" s="90" t="n">
        <v>266.740034364261</v>
      </c>
    </row>
    <row r="100" customFormat="false" ht="15" hidden="false" customHeight="false" outlineLevel="0" collapsed="false">
      <c r="A100" s="94" t="s">
        <v>272</v>
      </c>
      <c r="B100" s="90" t="n">
        <v>5768.98370165746</v>
      </c>
      <c r="C100" s="90" t="n">
        <v>1930.60834983498</v>
      </c>
      <c r="D100" s="90" t="n">
        <v>1634.24950367647</v>
      </c>
      <c r="E100" s="90" t="n">
        <v>3107.60387024608</v>
      </c>
      <c r="F100" s="90" t="n">
        <v>4208.64599250936</v>
      </c>
      <c r="G100" s="90" t="n">
        <v>2818.53066666667</v>
      </c>
      <c r="H100" s="90" t="n">
        <v>1520.70910569106</v>
      </c>
      <c r="I100" s="90" t="n">
        <v>646.104069400632</v>
      </c>
      <c r="J100" s="90" t="n">
        <v>183.141428571429</v>
      </c>
      <c r="K100" s="90" t="n">
        <v>3142.02664383562</v>
      </c>
      <c r="L100" s="90" t="n">
        <v>4293.03452975048</v>
      </c>
      <c r="M100" s="90" t="n">
        <v>4821.29396907217</v>
      </c>
    </row>
    <row r="101" customFormat="false" ht="15" hidden="false" customHeight="false" outlineLevel="0" collapsed="false">
      <c r="A101" s="94" t="s">
        <v>273</v>
      </c>
      <c r="B101" s="90" t="n">
        <v>228387</v>
      </c>
      <c r="C101" s="90" t="n">
        <v>173043</v>
      </c>
      <c r="D101" s="90" t="n">
        <v>209748</v>
      </c>
      <c r="E101" s="90" t="n">
        <v>257325</v>
      </c>
      <c r="F101" s="90" t="n">
        <v>292017</v>
      </c>
      <c r="G101" s="90" t="n">
        <v>162961</v>
      </c>
      <c r="H101" s="90" t="n">
        <v>155292</v>
      </c>
      <c r="I101" s="90" t="n">
        <v>142263</v>
      </c>
      <c r="J101" s="90" t="n">
        <v>137191</v>
      </c>
      <c r="K101" s="95" t="n">
        <v>158850</v>
      </c>
      <c r="L101" s="95"/>
    </row>
    <row r="102" customFormat="false" ht="15" hidden="false" customHeight="false" outlineLevel="0" collapsed="false">
      <c r="A102" s="94" t="s">
        <v>274</v>
      </c>
      <c r="B102" s="90" t="n">
        <v>630.903314917127</v>
      </c>
      <c r="C102" s="90" t="n">
        <v>571.09900990099</v>
      </c>
      <c r="D102" s="90" t="n">
        <v>385.566176470588</v>
      </c>
      <c r="E102" s="90" t="n">
        <v>575.671140939597</v>
      </c>
      <c r="F102" s="90" t="n">
        <v>546.848314606742</v>
      </c>
      <c r="G102" s="90" t="n">
        <v>402.372839506173</v>
      </c>
      <c r="H102" s="90" t="n">
        <v>631.268292682927</v>
      </c>
      <c r="I102" s="90" t="n">
        <v>448.779179810726</v>
      </c>
      <c r="J102" s="90" t="n">
        <v>515.755639097744</v>
      </c>
      <c r="K102" s="90" t="n">
        <v>544.006849315069</v>
      </c>
      <c r="L102" s="90" t="n">
        <v>0</v>
      </c>
      <c r="M102" s="90" t="n">
        <v>0</v>
      </c>
    </row>
    <row r="103" customFormat="false" ht="15" hidden="false" customHeight="false" outlineLevel="0" collapsed="false">
      <c r="A103" s="94" t="s">
        <v>275</v>
      </c>
      <c r="B103" s="96" t="n">
        <v>4</v>
      </c>
      <c r="C103" s="96" t="n">
        <v>4</v>
      </c>
      <c r="D103" s="96" t="n">
        <v>4</v>
      </c>
      <c r="E103" s="96" t="n">
        <v>4</v>
      </c>
      <c r="F103" s="96" t="n">
        <v>4</v>
      </c>
      <c r="G103" s="96" t="n">
        <v>4</v>
      </c>
      <c r="H103" s="96" t="n">
        <v>4</v>
      </c>
      <c r="I103" s="96" t="n">
        <v>4</v>
      </c>
      <c r="J103" s="96" t="n">
        <v>4</v>
      </c>
      <c r="K103" s="96" t="n">
        <v>4</v>
      </c>
      <c r="L103" s="96" t="n">
        <v>4</v>
      </c>
      <c r="M103" s="96" t="n">
        <v>4</v>
      </c>
    </row>
    <row r="104" customFormat="false" ht="15" hidden="false" customHeight="false" outlineLevel="0" collapsed="false">
      <c r="A104" s="94" t="s">
        <v>276</v>
      </c>
      <c r="B104" s="96" t="n">
        <v>0.819941437122078</v>
      </c>
      <c r="C104" s="96" t="n">
        <v>0.819918112839005</v>
      </c>
      <c r="D104" s="96" t="n">
        <v>0.782062582241547</v>
      </c>
      <c r="E104" s="96" t="n">
        <v>0.884206723015642</v>
      </c>
      <c r="F104" s="96" t="n">
        <v>0.833427403199129</v>
      </c>
      <c r="G104" s="96" t="n">
        <v>0.820261151441142</v>
      </c>
      <c r="H104" s="96" t="n">
        <v>0.738538205445226</v>
      </c>
      <c r="I104" s="96" t="n">
        <v>0.893728130293892</v>
      </c>
      <c r="J104" s="96" t="n">
        <v>0.812201438140986</v>
      </c>
      <c r="K104" s="96" t="n">
        <v>0.908216682404784</v>
      </c>
      <c r="L104" s="96" t="e">
        <f aca="false">#DIV/0!</f>
        <v>#DIV/0!</v>
      </c>
      <c r="M104" s="96" t="e">
        <f aca="false">#DIV/0!</f>
        <v>#DIV/0!</v>
      </c>
    </row>
    <row r="105" customFormat="false" ht="15" hidden="false" customHeight="false" outlineLevel="0" collapsed="false">
      <c r="A105" s="94" t="s">
        <v>279</v>
      </c>
      <c r="B105" s="113" t="n">
        <v>0.864891609417349</v>
      </c>
      <c r="C105" s="113" t="n">
        <v>0.514600417237334</v>
      </c>
      <c r="D105" s="113" t="n">
        <v>0.79038908595076</v>
      </c>
      <c r="E105" s="113" t="n">
        <v>0.735327115515399</v>
      </c>
      <c r="F105" s="113" t="n">
        <v>1.19226620367992</v>
      </c>
      <c r="G105" s="113" t="n">
        <v>1.07618227674106</v>
      </c>
      <c r="H105" s="113" t="n">
        <v>0.818303582927646</v>
      </c>
      <c r="I105" s="113" t="n">
        <v>1.30418309750251</v>
      </c>
      <c r="J105" s="113" t="n">
        <v>0.918987834478938</v>
      </c>
      <c r="K105" s="113" t="n">
        <v>1.63517425243941</v>
      </c>
      <c r="L105" s="113" t="e">
        <f aca="false">#DIV/0!</f>
        <v>#DIV/0!</v>
      </c>
      <c r="M105" s="113" t="e">
        <f aca="false">#DIV/0!</f>
        <v>#DIV/0!</v>
      </c>
    </row>
    <row r="106" customFormat="false" ht="15" hidden="false" customHeight="false" outlineLevel="0" collapsed="false">
      <c r="A106" s="94" t="s">
        <v>205</v>
      </c>
      <c r="B106" s="96" t="n">
        <v>0.0931137499069562</v>
      </c>
      <c r="C106" s="96" t="n">
        <v>0.131955467716117</v>
      </c>
      <c r="D106" s="96" t="n">
        <v>0.0823798081507333</v>
      </c>
      <c r="E106" s="96" t="n">
        <v>0.0700513358593219</v>
      </c>
      <c r="F106" s="96" t="n">
        <v>0.100967101230408</v>
      </c>
      <c r="G106" s="96" t="n">
        <v>0.0938568737305245</v>
      </c>
      <c r="H106" s="96" t="n">
        <v>0.0901477861061742</v>
      </c>
      <c r="I106" s="96" t="n">
        <v>0.143485094508059</v>
      </c>
      <c r="J106" s="96" t="n">
        <v>0.118243397890532</v>
      </c>
      <c r="K106" s="96" t="n">
        <v>0.190550834120239</v>
      </c>
      <c r="L106" s="96" t="e">
        <f aca="false">#DIV/0!</f>
        <v>#DIV/0!</v>
      </c>
      <c r="M106" s="96" t="e">
        <f aca="false">#DIV/0!</f>
        <v>#DIV/0!</v>
      </c>
    </row>
    <row r="107" customFormat="false" ht="15" hidden="false" customHeight="false" outlineLevel="0" collapsed="false">
      <c r="A107" s="94" t="s">
        <v>280</v>
      </c>
      <c r="B107" s="96" t="n">
        <v>0.105062897625522</v>
      </c>
      <c r="C107" s="96" t="n">
        <v>0.277653531203227</v>
      </c>
      <c r="D107" s="96" t="n">
        <v>0.634988176287736</v>
      </c>
      <c r="E107" s="96" t="n">
        <v>0.784077761585544</v>
      </c>
      <c r="F107" s="96" t="n">
        <v>0.666831040658592</v>
      </c>
      <c r="G107" s="96" t="n">
        <v>0.208014801087377</v>
      </c>
      <c r="H107" s="96" t="n">
        <v>0.136217319630116</v>
      </c>
      <c r="I107" s="96" t="n">
        <v>0</v>
      </c>
      <c r="J107" s="96" t="n">
        <v>0</v>
      </c>
      <c r="K107" s="96" t="n">
        <v>1.35745029902424</v>
      </c>
      <c r="L107" s="96" t="e">
        <f aca="false">#DIV/0!</f>
        <v>#DIV/0!</v>
      </c>
      <c r="M107" s="96" t="e">
        <f aca="false">#DIV/0!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AK87" activePane="bottomRight" state="frozen"/>
      <selection pane="topLeft" activeCell="A1" activeCellId="0" sqref="A1"/>
      <selection pane="topRight" activeCell="AK1" activeCellId="0" sqref="AK1"/>
      <selection pane="bottomLeft" activeCell="A87" activeCellId="0" sqref="A87"/>
      <selection pane="bottomRight" activeCell="AO1" activeCellId="0" sqref="AO1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31"/>
    <col collapsed="false" customWidth="true" hidden="false" outlineLevel="0" max="2" min="2" style="0" width="10.85"/>
    <col collapsed="false" customWidth="true" hidden="false" outlineLevel="0" max="3" min="3" style="0" width="10.57"/>
    <col collapsed="false" customWidth="true" hidden="false" outlineLevel="0" max="4" min="4" style="0" width="9.7"/>
    <col collapsed="false" customWidth="true" hidden="false" outlineLevel="0" max="5" min="5" style="0" width="9.57"/>
    <col collapsed="false" customWidth="true" hidden="false" outlineLevel="0" max="6" min="6" style="0" width="10.57"/>
    <col collapsed="false" customWidth="true" hidden="false" outlineLevel="0" max="13" min="7" style="0" width="9.7"/>
    <col collapsed="false" customWidth="true" hidden="false" outlineLevel="0" max="14" min="14" style="0" width="3.7"/>
    <col collapsed="false" customWidth="true" hidden="false" outlineLevel="0" max="16" min="15" style="0" width="9"/>
    <col collapsed="false" customWidth="true" hidden="false" outlineLevel="0" max="26" min="17" style="0" width="9.85"/>
    <col collapsed="false" customWidth="true" hidden="false" outlineLevel="0" max="28" min="28" style="0" width="10.14"/>
    <col collapsed="false" customWidth="true" hidden="false" outlineLevel="0" max="31" min="29" style="0" width="9"/>
    <col collapsed="false" customWidth="true" hidden="false" outlineLevel="0" max="32" min="32" style="0" width="9.85"/>
    <col collapsed="false" customWidth="true" hidden="false" outlineLevel="0" max="39" min="33" style="0" width="9"/>
    <col collapsed="false" customWidth="true" hidden="false" outlineLevel="0" max="40" min="40" style="0" width="3.7"/>
    <col collapsed="false" customWidth="true" hidden="false" outlineLevel="0" max="52" min="41" style="0" width="9"/>
  </cols>
  <sheetData>
    <row r="1" customFormat="false" ht="15" hidden="false" customHeight="false" outlineLevel="0" collapsed="false">
      <c r="A1" s="17" t="s">
        <v>180</v>
      </c>
      <c r="B1" s="18" t="s">
        <v>181</v>
      </c>
      <c r="C1" s="19" t="s">
        <v>182</v>
      </c>
      <c r="D1" s="19" t="s">
        <v>183</v>
      </c>
      <c r="E1" s="19" t="s">
        <v>184</v>
      </c>
      <c r="F1" s="19" t="s">
        <v>185</v>
      </c>
      <c r="G1" s="19" t="s">
        <v>186</v>
      </c>
      <c r="H1" s="19" t="s">
        <v>187</v>
      </c>
      <c r="I1" s="19" t="s">
        <v>188</v>
      </c>
      <c r="J1" s="19" t="s">
        <v>189</v>
      </c>
      <c r="K1" s="19" t="s">
        <v>190</v>
      </c>
      <c r="L1" s="19" t="s">
        <v>191</v>
      </c>
      <c r="M1" s="19" t="s">
        <v>192</v>
      </c>
      <c r="O1" s="18" t="s">
        <v>181</v>
      </c>
      <c r="P1" s="19" t="s">
        <v>182</v>
      </c>
      <c r="Q1" s="19" t="s">
        <v>183</v>
      </c>
      <c r="R1" s="19" t="s">
        <v>184</v>
      </c>
      <c r="S1" s="19" t="s">
        <v>185</v>
      </c>
      <c r="T1" s="19" t="s">
        <v>186</v>
      </c>
      <c r="U1" s="19" t="s">
        <v>187</v>
      </c>
      <c r="V1" s="19" t="s">
        <v>188</v>
      </c>
      <c r="W1" s="19" t="s">
        <v>189</v>
      </c>
      <c r="X1" s="19" t="s">
        <v>190</v>
      </c>
      <c r="Y1" s="19" t="s">
        <v>191</v>
      </c>
      <c r="Z1" s="19" t="s">
        <v>192</v>
      </c>
      <c r="AB1" s="18" t="s">
        <v>181</v>
      </c>
      <c r="AC1" s="19" t="s">
        <v>182</v>
      </c>
      <c r="AD1" s="19" t="s">
        <v>183</v>
      </c>
      <c r="AE1" s="19" t="s">
        <v>184</v>
      </c>
      <c r="AF1" s="19" t="s">
        <v>185</v>
      </c>
      <c r="AG1" s="19" t="s">
        <v>186</v>
      </c>
      <c r="AH1" s="19" t="s">
        <v>187</v>
      </c>
      <c r="AI1" s="19" t="s">
        <v>188</v>
      </c>
      <c r="AJ1" s="19" t="s">
        <v>189</v>
      </c>
      <c r="AK1" s="19" t="s">
        <v>190</v>
      </c>
      <c r="AL1" s="19" t="s">
        <v>191</v>
      </c>
      <c r="AM1" s="19" t="s">
        <v>192</v>
      </c>
      <c r="AO1" s="18" t="s">
        <v>181</v>
      </c>
      <c r="AP1" s="19" t="s">
        <v>182</v>
      </c>
      <c r="AQ1" s="19" t="s">
        <v>183</v>
      </c>
      <c r="AR1" s="19" t="s">
        <v>184</v>
      </c>
      <c r="AS1" s="19" t="s">
        <v>185</v>
      </c>
      <c r="AT1" s="19" t="s">
        <v>186</v>
      </c>
      <c r="AU1" s="19" t="s">
        <v>187</v>
      </c>
      <c r="AV1" s="19" t="s">
        <v>188</v>
      </c>
      <c r="AW1" s="19" t="s">
        <v>189</v>
      </c>
      <c r="AX1" s="19" t="s">
        <v>190</v>
      </c>
      <c r="AY1" s="19" t="s">
        <v>191</v>
      </c>
      <c r="AZ1" s="19" t="s">
        <v>192</v>
      </c>
    </row>
    <row r="2" customFormat="false" ht="15" hidden="false" customHeight="false" outlineLevel="0" collapsed="false">
      <c r="A2" s="20"/>
      <c r="B2" s="21" t="s">
        <v>193</v>
      </c>
      <c r="C2" s="21" t="s">
        <v>193</v>
      </c>
      <c r="D2" s="21" t="s">
        <v>193</v>
      </c>
      <c r="E2" s="21" t="s">
        <v>193</v>
      </c>
      <c r="F2" s="21" t="s">
        <v>193</v>
      </c>
      <c r="G2" s="21" t="s">
        <v>193</v>
      </c>
      <c r="H2" s="21" t="s">
        <v>193</v>
      </c>
      <c r="I2" s="21" t="s">
        <v>193</v>
      </c>
      <c r="J2" s="21" t="s">
        <v>193</v>
      </c>
      <c r="K2" s="21" t="s">
        <v>193</v>
      </c>
      <c r="L2" s="21" t="s">
        <v>193</v>
      </c>
      <c r="M2" s="21" t="s">
        <v>193</v>
      </c>
      <c r="O2" s="21" t="s">
        <v>193</v>
      </c>
      <c r="P2" s="21" t="s">
        <v>193</v>
      </c>
      <c r="Q2" s="21" t="s">
        <v>193</v>
      </c>
      <c r="R2" s="21" t="s">
        <v>193</v>
      </c>
      <c r="S2" s="21" t="s">
        <v>193</v>
      </c>
      <c r="T2" s="21" t="s">
        <v>193</v>
      </c>
      <c r="U2" s="21" t="s">
        <v>193</v>
      </c>
      <c r="V2" s="21" t="s">
        <v>193</v>
      </c>
      <c r="W2" s="21" t="s">
        <v>193</v>
      </c>
      <c r="X2" s="21" t="s">
        <v>193</v>
      </c>
      <c r="Y2" s="21" t="s">
        <v>193</v>
      </c>
      <c r="Z2" s="21" t="s">
        <v>193</v>
      </c>
      <c r="AB2" s="21" t="s">
        <v>194</v>
      </c>
      <c r="AC2" s="21" t="s">
        <v>194</v>
      </c>
      <c r="AD2" s="21" t="s">
        <v>194</v>
      </c>
      <c r="AE2" s="21" t="s">
        <v>194</v>
      </c>
      <c r="AF2" s="21" t="s">
        <v>194</v>
      </c>
      <c r="AG2" s="21" t="s">
        <v>194</v>
      </c>
      <c r="AH2" s="21" t="s">
        <v>194</v>
      </c>
      <c r="AI2" s="21" t="s">
        <v>194</v>
      </c>
      <c r="AJ2" s="21" t="s">
        <v>194</v>
      </c>
      <c r="AK2" s="21" t="s">
        <v>194</v>
      </c>
      <c r="AL2" s="21" t="s">
        <v>194</v>
      </c>
      <c r="AM2" s="21" t="s">
        <v>194</v>
      </c>
      <c r="AO2" s="21" t="s">
        <v>194</v>
      </c>
      <c r="AP2" s="21" t="s">
        <v>194</v>
      </c>
      <c r="AQ2" s="21" t="s">
        <v>194</v>
      </c>
      <c r="AR2" s="21" t="s">
        <v>194</v>
      </c>
      <c r="AS2" s="21" t="s">
        <v>194</v>
      </c>
      <c r="AT2" s="21" t="s">
        <v>194</v>
      </c>
      <c r="AU2" s="21" t="s">
        <v>194</v>
      </c>
      <c r="AV2" s="21" t="s">
        <v>194</v>
      </c>
      <c r="AW2" s="21" t="s">
        <v>194</v>
      </c>
      <c r="AX2" s="21" t="s">
        <v>194</v>
      </c>
      <c r="AY2" s="21" t="s">
        <v>194</v>
      </c>
      <c r="AZ2" s="21" t="s">
        <v>194</v>
      </c>
    </row>
    <row r="3" customFormat="false" ht="15" hidden="false" customHeight="false" outlineLevel="0" collapsed="false">
      <c r="A3" s="22" t="s">
        <v>195</v>
      </c>
      <c r="B3" s="23" t="n">
        <v>487</v>
      </c>
      <c r="C3" s="24" t="n">
        <v>220</v>
      </c>
      <c r="D3" s="24" t="n">
        <v>57</v>
      </c>
      <c r="E3" s="24" t="n">
        <v>101</v>
      </c>
      <c r="F3" s="24" t="n">
        <v>307</v>
      </c>
      <c r="G3" s="24" t="n">
        <v>284</v>
      </c>
      <c r="H3" s="24" t="n">
        <v>229</v>
      </c>
      <c r="I3" s="24" t="n">
        <v>99</v>
      </c>
      <c r="J3" s="24" t="n">
        <v>60</v>
      </c>
      <c r="K3" s="24" t="n">
        <v>532</v>
      </c>
      <c r="L3" s="24" t="n">
        <v>795</v>
      </c>
      <c r="M3" s="25" t="n">
        <v>582</v>
      </c>
      <c r="O3" s="23" t="n">
        <v>487</v>
      </c>
      <c r="P3" s="24" t="n">
        <v>707</v>
      </c>
      <c r="Q3" s="24" t="n">
        <v>764</v>
      </c>
      <c r="R3" s="24" t="n">
        <v>865</v>
      </c>
      <c r="S3" s="24" t="n">
        <v>1172</v>
      </c>
      <c r="T3" s="24" t="n">
        <v>1456</v>
      </c>
      <c r="U3" s="24" t="n">
        <v>1685</v>
      </c>
      <c r="V3" s="24" t="n">
        <v>1784</v>
      </c>
      <c r="W3" s="24" t="n">
        <v>1844</v>
      </c>
      <c r="X3" s="24" t="n">
        <v>2376</v>
      </c>
      <c r="Y3" s="24" t="n">
        <v>3171</v>
      </c>
      <c r="Z3" s="25" t="n">
        <v>3753</v>
      </c>
      <c r="AB3" s="23" t="n">
        <v>487</v>
      </c>
      <c r="AC3" s="24" t="n">
        <v>220</v>
      </c>
      <c r="AD3" s="24" t="n">
        <v>57</v>
      </c>
      <c r="AE3" s="24" t="n">
        <v>101</v>
      </c>
      <c r="AF3" s="24" t="n">
        <v>307</v>
      </c>
      <c r="AG3" s="24" t="n">
        <v>284</v>
      </c>
      <c r="AH3" s="24" t="n">
        <v>229</v>
      </c>
      <c r="AI3" s="24" t="n">
        <v>99</v>
      </c>
      <c r="AJ3" s="24" t="n">
        <v>60</v>
      </c>
      <c r="AK3" s="24" t="n">
        <v>532</v>
      </c>
      <c r="AL3" s="24" t="n">
        <v>795</v>
      </c>
      <c r="AM3" s="25" t="n">
        <v>582</v>
      </c>
      <c r="AO3" s="23" t="n">
        <v>487</v>
      </c>
      <c r="AP3" s="24" t="n">
        <v>707</v>
      </c>
      <c r="AQ3" s="24" t="n">
        <v>764</v>
      </c>
      <c r="AR3" s="24" t="n">
        <v>865</v>
      </c>
      <c r="AS3" s="24" t="n">
        <v>1172</v>
      </c>
      <c r="AT3" s="24" t="n">
        <v>1456</v>
      </c>
      <c r="AU3" s="24" t="n">
        <v>1685</v>
      </c>
      <c r="AV3" s="24" t="n">
        <v>1784</v>
      </c>
      <c r="AW3" s="24" t="n">
        <v>1844</v>
      </c>
      <c r="AX3" s="24" t="n">
        <v>2376</v>
      </c>
      <c r="AY3" s="24" t="n">
        <v>3171</v>
      </c>
      <c r="AZ3" s="25" t="n">
        <v>3753</v>
      </c>
    </row>
    <row r="4" customFormat="false" ht="15" hidden="false" customHeight="false" outlineLevel="0" collapsed="false">
      <c r="A4" s="26" t="s">
        <v>196</v>
      </c>
      <c r="B4" s="27" t="n">
        <v>300</v>
      </c>
      <c r="C4" s="28" t="n">
        <v>480</v>
      </c>
      <c r="D4" s="28" t="n">
        <v>420</v>
      </c>
      <c r="E4" s="28" t="n">
        <v>366</v>
      </c>
      <c r="F4" s="28" t="n">
        <v>317</v>
      </c>
      <c r="G4" s="28" t="n">
        <v>361</v>
      </c>
      <c r="H4" s="28" t="n">
        <v>395</v>
      </c>
      <c r="I4" s="28" t="n">
        <v>455</v>
      </c>
      <c r="J4" s="28" t="n">
        <v>481</v>
      </c>
      <c r="K4" s="28" t="n">
        <v>326</v>
      </c>
      <c r="L4" s="28" t="n">
        <v>184</v>
      </c>
      <c r="M4" s="29" t="n">
        <v>173</v>
      </c>
      <c r="O4" s="27" t="n">
        <v>300</v>
      </c>
      <c r="P4" s="28" t="n">
        <v>780</v>
      </c>
      <c r="Q4" s="28" t="n">
        <v>1200</v>
      </c>
      <c r="R4" s="28" t="n">
        <v>1566</v>
      </c>
      <c r="S4" s="28" t="n">
        <v>1883</v>
      </c>
      <c r="T4" s="28" t="n">
        <v>2244</v>
      </c>
      <c r="U4" s="28" t="n">
        <v>2639</v>
      </c>
      <c r="V4" s="28" t="n">
        <v>3094</v>
      </c>
      <c r="W4" s="28" t="n">
        <v>3575</v>
      </c>
      <c r="X4" s="28" t="n">
        <v>3901</v>
      </c>
      <c r="Y4" s="28" t="n">
        <v>4085</v>
      </c>
      <c r="Z4" s="29" t="n">
        <v>4258</v>
      </c>
      <c r="AB4" s="27" t="n">
        <v>300</v>
      </c>
      <c r="AC4" s="28" t="n">
        <v>480</v>
      </c>
      <c r="AD4" s="28" t="n">
        <v>420</v>
      </c>
      <c r="AE4" s="28" t="n">
        <v>366</v>
      </c>
      <c r="AF4" s="28" t="n">
        <v>317</v>
      </c>
      <c r="AG4" s="28" t="n">
        <v>361</v>
      </c>
      <c r="AH4" s="28" t="n">
        <v>395</v>
      </c>
      <c r="AI4" s="28" t="n">
        <v>455</v>
      </c>
      <c r="AJ4" s="28" t="n">
        <v>481</v>
      </c>
      <c r="AK4" s="28" t="n">
        <v>326</v>
      </c>
      <c r="AL4" s="28" t="n">
        <v>184</v>
      </c>
      <c r="AM4" s="29" t="n">
        <v>173</v>
      </c>
      <c r="AO4" s="27" t="n">
        <v>300</v>
      </c>
      <c r="AP4" s="28" t="n">
        <v>780</v>
      </c>
      <c r="AQ4" s="28" t="n">
        <v>1200</v>
      </c>
      <c r="AR4" s="28" t="n">
        <v>1566</v>
      </c>
      <c r="AS4" s="28" t="n">
        <v>1883</v>
      </c>
      <c r="AT4" s="28" t="n">
        <v>2244</v>
      </c>
      <c r="AU4" s="28" t="n">
        <v>2639</v>
      </c>
      <c r="AV4" s="28" t="n">
        <v>3094</v>
      </c>
      <c r="AW4" s="28" t="n">
        <v>3575</v>
      </c>
      <c r="AX4" s="28" t="n">
        <v>3901</v>
      </c>
      <c r="AY4" s="28" t="n">
        <v>4085</v>
      </c>
      <c r="AZ4" s="29" t="n">
        <v>4258</v>
      </c>
    </row>
    <row r="5" customFormat="false" ht="15" hidden="false" customHeight="false" outlineLevel="0" collapsed="false">
      <c r="A5" s="26" t="s">
        <v>63</v>
      </c>
      <c r="B5" s="27" t="n">
        <v>787</v>
      </c>
      <c r="C5" s="28" t="n">
        <v>700</v>
      </c>
      <c r="D5" s="28" t="n">
        <v>477</v>
      </c>
      <c r="E5" s="28" t="n">
        <v>467</v>
      </c>
      <c r="F5" s="28" t="n">
        <v>624</v>
      </c>
      <c r="G5" s="28" t="n">
        <v>645</v>
      </c>
      <c r="H5" s="28" t="n">
        <v>624</v>
      </c>
      <c r="I5" s="28" t="n">
        <v>554</v>
      </c>
      <c r="J5" s="28" t="n">
        <v>541</v>
      </c>
      <c r="K5" s="28" t="n">
        <v>858</v>
      </c>
      <c r="L5" s="28" t="n">
        <v>979</v>
      </c>
      <c r="M5" s="29" t="n">
        <v>755</v>
      </c>
      <c r="O5" s="27" t="n">
        <v>787</v>
      </c>
      <c r="P5" s="28" t="n">
        <v>1487</v>
      </c>
      <c r="Q5" s="28" t="n">
        <v>1964</v>
      </c>
      <c r="R5" s="28" t="n">
        <v>2431</v>
      </c>
      <c r="S5" s="28" t="n">
        <v>3055</v>
      </c>
      <c r="T5" s="28" t="n">
        <v>3700</v>
      </c>
      <c r="U5" s="28" t="n">
        <v>4324</v>
      </c>
      <c r="V5" s="28" t="n">
        <v>4878</v>
      </c>
      <c r="W5" s="28" t="n">
        <v>5419</v>
      </c>
      <c r="X5" s="28" t="n">
        <v>6277</v>
      </c>
      <c r="Y5" s="28" t="n">
        <v>7256</v>
      </c>
      <c r="Z5" s="29" t="n">
        <v>8011</v>
      </c>
      <c r="AB5" s="27" t="n">
        <v>787</v>
      </c>
      <c r="AC5" s="28" t="n">
        <v>700</v>
      </c>
      <c r="AD5" s="28" t="n">
        <v>477</v>
      </c>
      <c r="AE5" s="28" t="n">
        <v>467</v>
      </c>
      <c r="AF5" s="28" t="n">
        <v>624</v>
      </c>
      <c r="AG5" s="28" t="n">
        <v>645</v>
      </c>
      <c r="AH5" s="28" t="n">
        <v>624</v>
      </c>
      <c r="AI5" s="28" t="n">
        <v>554</v>
      </c>
      <c r="AJ5" s="28" t="n">
        <v>541</v>
      </c>
      <c r="AK5" s="28" t="n">
        <v>858</v>
      </c>
      <c r="AL5" s="28" t="n">
        <v>979</v>
      </c>
      <c r="AM5" s="29" t="n">
        <v>755</v>
      </c>
      <c r="AO5" s="27" t="n">
        <v>787</v>
      </c>
      <c r="AP5" s="28" t="n">
        <v>1487</v>
      </c>
      <c r="AQ5" s="28" t="n">
        <v>1964</v>
      </c>
      <c r="AR5" s="28" t="n">
        <v>2431</v>
      </c>
      <c r="AS5" s="28" t="n">
        <v>3055</v>
      </c>
      <c r="AT5" s="28" t="n">
        <v>3700</v>
      </c>
      <c r="AU5" s="28" t="n">
        <v>4324</v>
      </c>
      <c r="AV5" s="28" t="n">
        <v>4878</v>
      </c>
      <c r="AW5" s="28" t="n">
        <v>5419</v>
      </c>
      <c r="AX5" s="28" t="n">
        <v>6277</v>
      </c>
      <c r="AY5" s="28" t="n">
        <v>7256</v>
      </c>
      <c r="AZ5" s="29" t="n">
        <v>8011</v>
      </c>
    </row>
    <row r="6" customFormat="false" ht="15" hidden="false" customHeight="false" outlineLevel="0" collapsed="false">
      <c r="A6" s="26" t="s">
        <v>277</v>
      </c>
      <c r="B6" s="27" t="n">
        <v>3</v>
      </c>
      <c r="C6" s="28" t="n">
        <v>5</v>
      </c>
      <c r="D6" s="28" t="n">
        <v>49</v>
      </c>
      <c r="E6" s="28" t="n">
        <v>16</v>
      </c>
      <c r="F6" s="28" t="n">
        <v>79</v>
      </c>
      <c r="G6" s="28" t="n">
        <v>19</v>
      </c>
      <c r="H6" s="28" t="n">
        <v>7</v>
      </c>
      <c r="I6" s="28" t="n">
        <v>5</v>
      </c>
      <c r="J6" s="28" t="n">
        <v>8</v>
      </c>
      <c r="K6" s="28" t="n">
        <v>28</v>
      </c>
      <c r="L6" s="28" t="n">
        <v>73</v>
      </c>
      <c r="M6" s="29" t="n">
        <v>79</v>
      </c>
      <c r="O6" s="27" t="n">
        <v>3</v>
      </c>
      <c r="P6" s="28" t="n">
        <v>8</v>
      </c>
      <c r="Q6" s="28" t="n">
        <v>57</v>
      </c>
      <c r="R6" s="28" t="n">
        <v>73</v>
      </c>
      <c r="S6" s="28" t="n">
        <v>152</v>
      </c>
      <c r="T6" s="28" t="n">
        <v>171</v>
      </c>
      <c r="U6" s="28" t="n">
        <v>178</v>
      </c>
      <c r="V6" s="28" t="n">
        <v>183</v>
      </c>
      <c r="W6" s="28" t="n">
        <v>191</v>
      </c>
      <c r="X6" s="28" t="n">
        <v>219</v>
      </c>
      <c r="Y6" s="28" t="n">
        <v>292</v>
      </c>
      <c r="Z6" s="28" t="n">
        <v>371</v>
      </c>
      <c r="AB6" s="27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O6" s="27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customFormat="false" ht="15" hidden="false" customHeight="false" outlineLevel="0" collapsed="false">
      <c r="A7" s="26" t="s">
        <v>197</v>
      </c>
      <c r="B7" s="27" t="n">
        <v>137</v>
      </c>
      <c r="C7" s="28" t="n">
        <v>132</v>
      </c>
      <c r="D7" s="28" t="n">
        <v>113</v>
      </c>
      <c r="E7" s="28" t="n">
        <v>122</v>
      </c>
      <c r="F7" s="28" t="n">
        <v>137</v>
      </c>
      <c r="G7" s="28" t="n">
        <v>130</v>
      </c>
      <c r="H7" s="28" t="n">
        <v>126</v>
      </c>
      <c r="I7" s="28" t="n">
        <v>116</v>
      </c>
      <c r="J7" s="28" t="n">
        <v>112</v>
      </c>
      <c r="K7" s="28" t="n">
        <v>155</v>
      </c>
      <c r="L7" s="28" t="n">
        <v>168</v>
      </c>
      <c r="M7" s="29" t="n">
        <v>165</v>
      </c>
      <c r="O7" s="27" t="n">
        <v>137</v>
      </c>
      <c r="P7" s="28" t="n">
        <v>134.5</v>
      </c>
      <c r="Q7" s="28" t="n">
        <v>127.333333333333</v>
      </c>
      <c r="R7" s="28" t="n">
        <v>126</v>
      </c>
      <c r="S7" s="28" t="n">
        <v>128.2</v>
      </c>
      <c r="T7" s="28" t="n">
        <v>128.5</v>
      </c>
      <c r="U7" s="28" t="n">
        <v>128.142857142857</v>
      </c>
      <c r="V7" s="28" t="n">
        <v>126.625</v>
      </c>
      <c r="W7" s="28" t="n">
        <v>125</v>
      </c>
      <c r="X7" s="28" t="n">
        <v>128</v>
      </c>
      <c r="Y7" s="28" t="n">
        <v>131.636363636364</v>
      </c>
      <c r="Z7" s="29" t="n">
        <v>134.416666666667</v>
      </c>
      <c r="AB7" s="27" t="n">
        <v>137</v>
      </c>
      <c r="AC7" s="28" t="n">
        <v>132</v>
      </c>
      <c r="AD7" s="28" t="n">
        <v>113</v>
      </c>
      <c r="AE7" s="28" t="n">
        <v>122</v>
      </c>
      <c r="AF7" s="28" t="n">
        <v>137</v>
      </c>
      <c r="AG7" s="28" t="n">
        <v>130</v>
      </c>
      <c r="AH7" s="28" t="n">
        <v>126</v>
      </c>
      <c r="AI7" s="28" t="n">
        <v>116</v>
      </c>
      <c r="AJ7" s="28" t="n">
        <v>112</v>
      </c>
      <c r="AK7" s="28" t="n">
        <v>155</v>
      </c>
      <c r="AL7" s="28" t="n">
        <v>168</v>
      </c>
      <c r="AM7" s="29" t="n">
        <v>165</v>
      </c>
      <c r="AO7" s="27" t="n">
        <v>137</v>
      </c>
      <c r="AP7" s="28" t="n">
        <v>134.5</v>
      </c>
      <c r="AQ7" s="28" t="n">
        <v>127.333333333333</v>
      </c>
      <c r="AR7" s="28" t="n">
        <v>126</v>
      </c>
      <c r="AS7" s="28" t="n">
        <v>128.2</v>
      </c>
      <c r="AT7" s="28" t="n">
        <v>128.5</v>
      </c>
      <c r="AU7" s="28" t="n">
        <v>128.142857142857</v>
      </c>
      <c r="AV7" s="28" t="n">
        <v>126.625</v>
      </c>
      <c r="AW7" s="28" t="n">
        <v>125</v>
      </c>
      <c r="AX7" s="28" t="n">
        <v>128</v>
      </c>
      <c r="AY7" s="28" t="n">
        <v>131.636363636364</v>
      </c>
      <c r="AZ7" s="29" t="n">
        <v>134.416666666667</v>
      </c>
    </row>
    <row r="8" customFormat="false" ht="15" hidden="false" customHeight="false" outlineLevel="0" collapsed="false">
      <c r="A8" s="30" t="s">
        <v>198</v>
      </c>
      <c r="B8" s="31" t="n">
        <v>5.76642335766423</v>
      </c>
      <c r="C8" s="32" t="n">
        <v>5.34090909090909</v>
      </c>
      <c r="D8" s="32" t="n">
        <v>4.65486725663717</v>
      </c>
      <c r="E8" s="32" t="n">
        <v>3.95901639344262</v>
      </c>
      <c r="F8" s="32" t="n">
        <v>5.13138686131387</v>
      </c>
      <c r="G8" s="32" t="n">
        <v>4.84671532846715</v>
      </c>
      <c r="H8" s="32" t="n">
        <v>4.60583941605839</v>
      </c>
      <c r="I8" s="32" t="n">
        <v>4.81896551724138</v>
      </c>
      <c r="J8" s="32" t="n">
        <v>4.90178571428571</v>
      </c>
      <c r="K8" s="32" t="n">
        <v>5.71612903225806</v>
      </c>
      <c r="L8" s="32" t="n">
        <v>6.26190476190476</v>
      </c>
      <c r="M8" s="33" t="n">
        <v>5.05454545454546</v>
      </c>
      <c r="O8" s="31" t="n">
        <v>5.76642335766423</v>
      </c>
      <c r="P8" s="34" t="n">
        <v>5.55762081784387</v>
      </c>
      <c r="Q8" s="34" t="n">
        <v>5.29057591623037</v>
      </c>
      <c r="R8" s="34" t="n">
        <v>4.96825396825397</v>
      </c>
      <c r="S8" s="34" t="n">
        <v>5.00312012480499</v>
      </c>
      <c r="T8" s="34" t="n">
        <v>5.02075226977951</v>
      </c>
      <c r="U8" s="34" t="n">
        <v>5.01895206243032</v>
      </c>
      <c r="V8" s="34" t="n">
        <v>4.99605133267522</v>
      </c>
      <c r="W8" s="34" t="n">
        <v>4.98666666666667</v>
      </c>
      <c r="X8" s="34" t="n">
        <v>5.075</v>
      </c>
      <c r="Y8" s="34" t="n">
        <v>5.21270718232044</v>
      </c>
      <c r="Z8" s="97" t="n">
        <v>5.66893986360818</v>
      </c>
      <c r="AB8" s="31" t="n">
        <v>5.76642335766423</v>
      </c>
      <c r="AC8" s="32" t="n">
        <v>5.34090909090909</v>
      </c>
      <c r="AD8" s="32" t="n">
        <v>4.65486725663717</v>
      </c>
      <c r="AE8" s="32" t="n">
        <v>3.95901639344262</v>
      </c>
      <c r="AF8" s="32" t="n">
        <v>5.13138686131387</v>
      </c>
      <c r="AG8" s="32" t="n">
        <v>4.84671532846715</v>
      </c>
      <c r="AH8" s="32" t="n">
        <v>4.60583941605839</v>
      </c>
      <c r="AI8" s="32" t="n">
        <v>4.81896551724138</v>
      </c>
      <c r="AJ8" s="32" t="n">
        <v>4.90178571428571</v>
      </c>
      <c r="AK8" s="32" t="n">
        <v>5.71612903225806</v>
      </c>
      <c r="AL8" s="32" t="n">
        <v>6.26190476190476</v>
      </c>
      <c r="AM8" s="33" t="n">
        <v>5.05454545454546</v>
      </c>
      <c r="AO8" s="31" t="n">
        <v>5.76642335766423</v>
      </c>
      <c r="AP8" s="32" t="n">
        <v>5.55762081784387</v>
      </c>
      <c r="AQ8" s="32" t="n">
        <v>5.29057591623037</v>
      </c>
      <c r="AR8" s="32" t="n">
        <v>4.96825396825397</v>
      </c>
      <c r="AS8" s="32" t="n">
        <v>5.00312012480499</v>
      </c>
      <c r="AT8" s="32" t="n">
        <v>5.02075226977951</v>
      </c>
      <c r="AU8" s="32" t="n">
        <v>5.01895206243032</v>
      </c>
      <c r="AV8" s="32" t="n">
        <v>4.99605133267522</v>
      </c>
      <c r="AW8" s="32" t="n">
        <v>4.98666666666667</v>
      </c>
      <c r="AX8" s="32" t="n">
        <v>5.075</v>
      </c>
      <c r="AY8" s="32" t="n">
        <v>5.21270718232044</v>
      </c>
      <c r="AZ8" s="33" t="n">
        <v>5.66893986360818</v>
      </c>
    </row>
    <row r="9" s="40" customFormat="true" ht="15" hidden="false" customHeight="false" outlineLevel="0" collapsed="false">
      <c r="A9" s="36" t="s">
        <v>199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  <c r="O9" s="37" t="n"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B9" s="41" t="n">
        <v>4.42</v>
      </c>
      <c r="AC9" s="41" t="n">
        <v>4.4</v>
      </c>
      <c r="AD9" s="41" t="n">
        <v>4.35</v>
      </c>
      <c r="AE9" s="41" t="n">
        <v>4.4</v>
      </c>
      <c r="AF9" s="41" t="n">
        <v>4.46</v>
      </c>
      <c r="AG9" s="41" t="n">
        <v>4.62</v>
      </c>
      <c r="AH9" s="41" t="n">
        <v>4.71</v>
      </c>
      <c r="AI9" s="41" t="n">
        <v>4.76</v>
      </c>
      <c r="AJ9" s="41" t="n">
        <v>4.83</v>
      </c>
      <c r="AK9" s="41" t="n">
        <v>4.84</v>
      </c>
      <c r="AL9" s="41" t="n">
        <v>4.84</v>
      </c>
      <c r="AM9" s="41" t="n">
        <v>4.9</v>
      </c>
      <c r="AO9" s="37" t="n">
        <v>4.42</v>
      </c>
      <c r="AP9" s="37" t="n">
        <v>4.4</v>
      </c>
      <c r="AQ9" s="37" t="n">
        <v>4.35</v>
      </c>
      <c r="AR9" s="37" t="n">
        <v>4.4</v>
      </c>
      <c r="AS9" s="37" t="n">
        <v>4.46</v>
      </c>
      <c r="AT9" s="37" t="n">
        <v>4.62</v>
      </c>
      <c r="AU9" s="37" t="n">
        <v>4.71</v>
      </c>
      <c r="AV9" s="37" t="n">
        <v>4.76</v>
      </c>
      <c r="AW9" s="37" t="n">
        <v>4.83</v>
      </c>
      <c r="AX9" s="37" t="n">
        <v>4.84</v>
      </c>
      <c r="AY9" s="37" t="n">
        <v>4.84</v>
      </c>
      <c r="AZ9" s="43" t="n">
        <v>4.9</v>
      </c>
    </row>
    <row r="10" customFormat="false" ht="15" hidden="false" customHeight="false" outlineLevel="0" collapsed="false">
      <c r="A10" s="36" t="s">
        <v>200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  <c r="O10" s="44" t="n">
        <v>0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B10" s="47" t="n">
        <v>4.51</v>
      </c>
      <c r="AC10" s="47" t="n">
        <v>4.46</v>
      </c>
      <c r="AD10" s="47" t="n">
        <v>4.42</v>
      </c>
      <c r="AE10" s="47" t="n">
        <v>4.46</v>
      </c>
      <c r="AF10" s="47" t="n">
        <v>4.52</v>
      </c>
      <c r="AG10" s="47" t="n">
        <v>4.7</v>
      </c>
      <c r="AH10" s="47" t="n">
        <v>4.75</v>
      </c>
      <c r="AI10" s="47" t="n">
        <v>4.81</v>
      </c>
      <c r="AJ10" s="47" t="n">
        <v>4.87</v>
      </c>
      <c r="AK10" s="47" t="n">
        <v>4.84</v>
      </c>
      <c r="AL10" s="47" t="n">
        <v>4.89</v>
      </c>
      <c r="AM10" s="48" t="n">
        <v>4.91</v>
      </c>
      <c r="AO10" s="49" t="n">
        <v>4.51</v>
      </c>
      <c r="AP10" s="49" t="n">
        <v>4.46</v>
      </c>
      <c r="AQ10" s="49" t="n">
        <v>4.42</v>
      </c>
      <c r="AR10" s="49" t="n">
        <v>4.46</v>
      </c>
      <c r="AS10" s="49" t="n">
        <v>4.52</v>
      </c>
      <c r="AT10" s="49" t="n">
        <v>4.7</v>
      </c>
      <c r="AU10" s="49" t="n">
        <v>4.75</v>
      </c>
      <c r="AV10" s="49" t="n">
        <v>4.81</v>
      </c>
      <c r="AW10" s="49" t="n">
        <v>4.87</v>
      </c>
      <c r="AX10" s="49" t="n">
        <v>4.84</v>
      </c>
      <c r="AY10" s="49" t="n">
        <v>4.89</v>
      </c>
      <c r="AZ10" s="50" t="n">
        <v>4.91</v>
      </c>
    </row>
    <row r="11" customFormat="false" ht="15" hidden="false" customHeight="false" outlineLevel="0" collapsed="false">
      <c r="A11" s="26" t="s">
        <v>201</v>
      </c>
      <c r="B11" s="98" t="n">
        <v>6717928.15</v>
      </c>
      <c r="C11" s="99" t="n">
        <v>2826298.7</v>
      </c>
      <c r="D11" s="99" t="n">
        <v>1896377.62</v>
      </c>
      <c r="E11" s="99" t="n">
        <v>2329018.07</v>
      </c>
      <c r="F11" s="99" t="n">
        <v>3764064.26</v>
      </c>
      <c r="G11" s="99" t="n">
        <v>4033279.74</v>
      </c>
      <c r="H11" s="99" t="n">
        <v>2234737.24</v>
      </c>
      <c r="I11" s="99" t="n">
        <v>1314985.76</v>
      </c>
      <c r="J11" s="99" t="n">
        <v>1911931.78</v>
      </c>
      <c r="K11" s="99" t="n">
        <v>4985284.23</v>
      </c>
      <c r="L11" s="99" t="n">
        <v>9008796.08</v>
      </c>
      <c r="M11" s="100" t="n">
        <v>8568468.1</v>
      </c>
      <c r="O11" s="51" t="n">
        <v>6717928.15</v>
      </c>
      <c r="P11" s="52" t="n">
        <v>9544226.85</v>
      </c>
      <c r="Q11" s="52" t="n">
        <v>11440604.47</v>
      </c>
      <c r="R11" s="52" t="n">
        <v>13769622.54</v>
      </c>
      <c r="S11" s="52" t="n">
        <v>17533686.8</v>
      </c>
      <c r="T11" s="52" t="n">
        <v>21566966.54</v>
      </c>
      <c r="U11" s="52" t="n">
        <v>23801703.78</v>
      </c>
      <c r="V11" s="52" t="n">
        <v>25116689.54</v>
      </c>
      <c r="W11" s="52" t="n">
        <v>27028621.32</v>
      </c>
      <c r="X11" s="52" t="n">
        <v>32013905.55</v>
      </c>
      <c r="Y11" s="52" t="n">
        <v>41022701.63</v>
      </c>
      <c r="Z11" s="53" t="n">
        <v>49591169.73</v>
      </c>
      <c r="AB11" s="51" t="n">
        <v>1519893.24660634</v>
      </c>
      <c r="AC11" s="52" t="n">
        <v>642340.613636364</v>
      </c>
      <c r="AD11" s="52" t="n">
        <v>435948.87816092</v>
      </c>
      <c r="AE11" s="52" t="n">
        <v>529322.288636364</v>
      </c>
      <c r="AF11" s="52" t="n">
        <v>843960.596412556</v>
      </c>
      <c r="AG11" s="52" t="n">
        <v>873004.272727273</v>
      </c>
      <c r="AH11" s="52" t="n">
        <v>474466.505307856</v>
      </c>
      <c r="AI11" s="52" t="n">
        <v>276257.512605042</v>
      </c>
      <c r="AJ11" s="52" t="n">
        <v>395845.089026915</v>
      </c>
      <c r="AK11" s="52" t="n">
        <v>1030017.40289256</v>
      </c>
      <c r="AL11" s="52" t="n">
        <v>1861321.50413223</v>
      </c>
      <c r="AM11" s="53" t="n">
        <v>1748666.95918367</v>
      </c>
      <c r="AO11" s="51" t="n">
        <v>1519893.24660634</v>
      </c>
      <c r="AP11" s="52" t="n">
        <v>2162233.8602427</v>
      </c>
      <c r="AQ11" s="52" t="n">
        <v>2598182.73840362</v>
      </c>
      <c r="AR11" s="52" t="n">
        <v>3127505.02703998</v>
      </c>
      <c r="AS11" s="52" t="n">
        <v>3971465.62345254</v>
      </c>
      <c r="AT11" s="52" t="n">
        <v>4844469.89617981</v>
      </c>
      <c r="AU11" s="52" t="n">
        <v>5318936.40148767</v>
      </c>
      <c r="AV11" s="52" t="n">
        <v>5595193.91409271</v>
      </c>
      <c r="AW11" s="52" t="n">
        <v>5991039.00311962</v>
      </c>
      <c r="AX11" s="52" t="n">
        <v>7021056.40601219</v>
      </c>
      <c r="AY11" s="52" t="n">
        <v>8882377.91014442</v>
      </c>
      <c r="AZ11" s="53" t="n">
        <v>10631044.8693281</v>
      </c>
    </row>
    <row r="12" customFormat="false" ht="15" hidden="false" customHeight="false" outlineLevel="0" collapsed="false">
      <c r="A12" s="101" t="s">
        <v>202</v>
      </c>
      <c r="B12" s="102" t="n">
        <v>8536.12217280813</v>
      </c>
      <c r="C12" s="102" t="n">
        <v>4037.56957142857</v>
      </c>
      <c r="D12" s="102" t="n">
        <v>3975.63442348008</v>
      </c>
      <c r="E12" s="102" t="n">
        <v>4987.19072805139</v>
      </c>
      <c r="F12" s="102" t="n">
        <v>6032.15426282051</v>
      </c>
      <c r="G12" s="102" t="n">
        <v>6253.14688372093</v>
      </c>
      <c r="H12" s="102" t="n">
        <v>3581.30967948718</v>
      </c>
      <c r="I12" s="102" t="n">
        <v>2373.62050541516</v>
      </c>
      <c r="J12" s="102" t="n">
        <v>3534.0698336414</v>
      </c>
      <c r="K12" s="102" t="n">
        <v>5810.35458041958</v>
      </c>
      <c r="L12" s="102" t="n">
        <v>9202.03889683351</v>
      </c>
      <c r="M12" s="102" t="n">
        <v>11348.9643708609</v>
      </c>
      <c r="N12" s="114"/>
      <c r="O12" s="57" t="n">
        <v>8536.12217280813</v>
      </c>
      <c r="P12" s="57" t="n">
        <v>6418.44441829186</v>
      </c>
      <c r="Q12" s="57" t="n">
        <v>5825.15502545825</v>
      </c>
      <c r="R12" s="57" t="n">
        <v>5664.18039489922</v>
      </c>
      <c r="S12" s="57" t="n">
        <v>5739.34101472995</v>
      </c>
      <c r="T12" s="57" t="n">
        <v>5828.90987567568</v>
      </c>
      <c r="U12" s="57" t="n">
        <v>5504.55684088807</v>
      </c>
      <c r="V12" s="57" t="n">
        <v>5148.97284542846</v>
      </c>
      <c r="W12" s="57" t="n">
        <v>4987.75075106108</v>
      </c>
      <c r="X12" s="57" t="n">
        <v>5100.19205830811</v>
      </c>
      <c r="Y12" s="58"/>
      <c r="Z12" s="59"/>
      <c r="AB12" s="60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9"/>
      <c r="AO12" s="60" t="n">
        <v>0</v>
      </c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9"/>
    </row>
    <row r="13" customFormat="false" ht="15" hidden="false" customHeight="false" outlineLevel="1" collapsed="false">
      <c r="A13" s="54" t="s">
        <v>203</v>
      </c>
      <c r="B13" s="61"/>
      <c r="C13" s="57"/>
      <c r="D13" s="57"/>
      <c r="E13" s="57"/>
      <c r="F13" s="57"/>
      <c r="G13" s="57"/>
      <c r="H13" s="62"/>
      <c r="I13" s="62"/>
      <c r="J13" s="62"/>
      <c r="K13" s="62"/>
      <c r="L13" s="62"/>
      <c r="M13" s="63"/>
      <c r="O13" s="61" t="n">
        <v>0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3"/>
      <c r="AB13" s="61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3"/>
      <c r="AO13" s="61" t="n">
        <v>0</v>
      </c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3"/>
    </row>
    <row r="14" customFormat="false" ht="15" hidden="false" customHeight="false" outlineLevel="1" collapsed="false">
      <c r="A14" s="64" t="s">
        <v>204</v>
      </c>
      <c r="B14" s="115" t="n">
        <v>1345702.73</v>
      </c>
      <c r="C14" s="116" t="n">
        <v>1131726.48</v>
      </c>
      <c r="D14" s="116" t="n">
        <v>928511.87</v>
      </c>
      <c r="E14" s="116" t="n">
        <v>999734.06</v>
      </c>
      <c r="F14" s="116" t="n">
        <v>990959.55</v>
      </c>
      <c r="G14" s="116" t="n">
        <v>1222336.25</v>
      </c>
      <c r="H14" s="116" t="n">
        <v>774619.06</v>
      </c>
      <c r="I14" s="116" t="n">
        <v>978533.52</v>
      </c>
      <c r="J14" s="116" t="n">
        <v>861163.86</v>
      </c>
      <c r="K14" s="116" t="n">
        <v>1341608.42</v>
      </c>
      <c r="L14" s="116" t="n">
        <v>1756177.57</v>
      </c>
      <c r="M14" s="63" t="n">
        <v>760594.75</v>
      </c>
      <c r="O14" s="61" t="n">
        <v>1345702.73</v>
      </c>
      <c r="P14" s="62" t="n">
        <v>2477429.21</v>
      </c>
      <c r="Q14" s="62" t="n">
        <v>3405941.08</v>
      </c>
      <c r="R14" s="62" t="n">
        <v>4405675.14</v>
      </c>
      <c r="S14" s="62" t="n">
        <v>5396634.69</v>
      </c>
      <c r="T14" s="62" t="n">
        <v>6618970.94</v>
      </c>
      <c r="U14" s="62" t="n">
        <v>7393590</v>
      </c>
      <c r="V14" s="62" t="n">
        <v>8372123.52</v>
      </c>
      <c r="W14" s="62" t="n">
        <v>9233287.38</v>
      </c>
      <c r="X14" s="62" t="n">
        <v>10574895.8</v>
      </c>
      <c r="Y14" s="62" t="n">
        <v>12331073.37</v>
      </c>
      <c r="Z14" s="63" t="n">
        <v>13091668.12</v>
      </c>
      <c r="AB14" s="61" t="n">
        <v>304457.631221719</v>
      </c>
      <c r="AC14" s="117" t="n">
        <v>257210.563636364</v>
      </c>
      <c r="AD14" s="62" t="n">
        <v>213451.004597701</v>
      </c>
      <c r="AE14" s="62" t="n">
        <v>227212.286363636</v>
      </c>
      <c r="AF14" s="62" t="n">
        <v>222188.239910314</v>
      </c>
      <c r="AG14" s="62" t="n">
        <v>264574.945887446</v>
      </c>
      <c r="AH14" s="62" t="n">
        <v>164462.645435244</v>
      </c>
      <c r="AI14" s="62" t="n">
        <v>205574.268907563</v>
      </c>
      <c r="AJ14" s="62" t="n">
        <v>178294.795031056</v>
      </c>
      <c r="AK14" s="62" t="n">
        <v>277191.82231405</v>
      </c>
      <c r="AL14" s="62" t="n">
        <v>362846.605371901</v>
      </c>
      <c r="AM14" s="63" t="n">
        <v>155223.418367347</v>
      </c>
      <c r="AO14" s="61" t="n">
        <v>304457.631221719</v>
      </c>
      <c r="AP14" s="62" t="n">
        <v>561668.194858083</v>
      </c>
      <c r="AQ14" s="62" t="n">
        <v>775119.199455784</v>
      </c>
      <c r="AR14" s="62" t="n">
        <v>1002331.48581942</v>
      </c>
      <c r="AS14" s="62" t="n">
        <v>1224519.72572973</v>
      </c>
      <c r="AT14" s="62" t="n">
        <v>1489094.67161718</v>
      </c>
      <c r="AU14" s="62" t="n">
        <v>1653557.31705242</v>
      </c>
      <c r="AV14" s="62" t="n">
        <v>1859131.58595999</v>
      </c>
      <c r="AW14" s="62" t="n">
        <v>2037426.38099104</v>
      </c>
      <c r="AX14" s="62" t="n">
        <v>2314618.20330509</v>
      </c>
      <c r="AY14" s="62" t="n">
        <v>2677464.80867699</v>
      </c>
      <c r="AZ14" s="63" t="n">
        <v>2832688.22704434</v>
      </c>
    </row>
    <row r="15" customFormat="false" ht="15" hidden="false" customHeight="false" outlineLevel="1" collapsed="false">
      <c r="A15" s="65" t="s">
        <v>205</v>
      </c>
      <c r="B15" s="61" t="n">
        <v>26425</v>
      </c>
      <c r="C15" s="62" t="n">
        <v>25019.49</v>
      </c>
      <c r="D15" s="62" t="n">
        <v>28025.46</v>
      </c>
      <c r="E15" s="62" t="n">
        <v>32773</v>
      </c>
      <c r="F15" s="62" t="n">
        <v>30911</v>
      </c>
      <c r="G15" s="62" t="n">
        <v>40611.29</v>
      </c>
      <c r="H15" s="62" t="n">
        <v>2903.2</v>
      </c>
      <c r="I15" s="62" t="n">
        <v>13558</v>
      </c>
      <c r="J15" s="62" t="n">
        <v>6078.83</v>
      </c>
      <c r="K15" s="62" t="n">
        <v>33252.76</v>
      </c>
      <c r="L15" s="62" t="n">
        <v>13553.26</v>
      </c>
      <c r="M15" s="63" t="n">
        <v>29519.83</v>
      </c>
      <c r="O15" s="61" t="n">
        <v>26425</v>
      </c>
      <c r="P15" s="62" t="n">
        <v>51444.49</v>
      </c>
      <c r="Q15" s="62" t="n">
        <v>79469.95</v>
      </c>
      <c r="R15" s="62" t="n">
        <v>112242.95</v>
      </c>
      <c r="S15" s="62" t="n">
        <v>143153.95</v>
      </c>
      <c r="T15" s="62" t="n">
        <v>183765.24</v>
      </c>
      <c r="U15" s="62" t="n">
        <v>186668.44</v>
      </c>
      <c r="V15" s="62" t="n">
        <v>200226.44</v>
      </c>
      <c r="W15" s="62" t="n">
        <v>206305.27</v>
      </c>
      <c r="X15" s="62" t="n">
        <v>239558.03</v>
      </c>
      <c r="Y15" s="62" t="n">
        <v>253111.29</v>
      </c>
      <c r="Z15" s="63" t="n">
        <v>282631.12</v>
      </c>
      <c r="AB15" s="61" t="n">
        <v>5978.50678733032</v>
      </c>
      <c r="AC15" s="62" t="n">
        <v>5686.24772727273</v>
      </c>
      <c r="AD15" s="62" t="n">
        <v>6442.63448275862</v>
      </c>
      <c r="AE15" s="62" t="n">
        <v>7448.40909090909</v>
      </c>
      <c r="AF15" s="62" t="n">
        <v>6930.71748878924</v>
      </c>
      <c r="AG15" s="62" t="n">
        <v>8790.32251082251</v>
      </c>
      <c r="AH15" s="62" t="n">
        <v>616.390658174098</v>
      </c>
      <c r="AI15" s="62" t="n">
        <v>2848.31932773109</v>
      </c>
      <c r="AJ15" s="62" t="n">
        <v>1258.55693581781</v>
      </c>
      <c r="AK15" s="62" t="n">
        <v>6870.40495867769</v>
      </c>
      <c r="AL15" s="62" t="n">
        <v>2800.26033057851</v>
      </c>
      <c r="AM15" s="63" t="n">
        <v>6024.45510204082</v>
      </c>
      <c r="AO15" s="61" t="n">
        <v>5978.50678733032</v>
      </c>
      <c r="AP15" s="62" t="n">
        <v>11664.754514603</v>
      </c>
      <c r="AQ15" s="62" t="n">
        <v>18107.3889973617</v>
      </c>
      <c r="AR15" s="62" t="n">
        <v>25555.7980882708</v>
      </c>
      <c r="AS15" s="62" t="n">
        <v>32486.51557706</v>
      </c>
      <c r="AT15" s="62" t="n">
        <v>41276.8380878825</v>
      </c>
      <c r="AU15" s="62" t="n">
        <v>41893.2287460566</v>
      </c>
      <c r="AV15" s="62" t="n">
        <v>44741.5480737877</v>
      </c>
      <c r="AW15" s="62" t="n">
        <v>46000.1050096055</v>
      </c>
      <c r="AX15" s="62" t="n">
        <v>52870.5099682832</v>
      </c>
      <c r="AY15" s="62" t="n">
        <v>55670.7702988617</v>
      </c>
      <c r="AZ15" s="63" t="n">
        <v>61695.2254009025</v>
      </c>
    </row>
    <row r="16" customFormat="false" ht="15" hidden="false" customHeight="false" outlineLevel="1" collapsed="false">
      <c r="A16" s="64" t="s">
        <v>206</v>
      </c>
      <c r="B16" s="61" t="n">
        <v>230940.85</v>
      </c>
      <c r="C16" s="62" t="n">
        <v>157322</v>
      </c>
      <c r="D16" s="62" t="n">
        <v>124662</v>
      </c>
      <c r="E16" s="62" t="n">
        <v>227734.97</v>
      </c>
      <c r="F16" s="62" t="n">
        <v>265708.77</v>
      </c>
      <c r="G16" s="62" t="n">
        <v>263558.35</v>
      </c>
      <c r="H16" s="62" t="n">
        <v>214344.07</v>
      </c>
      <c r="I16" s="62" t="n">
        <v>321122.87</v>
      </c>
      <c r="J16" s="62" t="n">
        <v>356117.23</v>
      </c>
      <c r="K16" s="62" t="n">
        <v>358745.62</v>
      </c>
      <c r="L16" s="62" t="n">
        <v>366167.61</v>
      </c>
      <c r="M16" s="63" t="n">
        <v>418139.53</v>
      </c>
      <c r="O16" s="61" t="n">
        <v>230940.85</v>
      </c>
      <c r="P16" s="62" t="n">
        <v>388262.85</v>
      </c>
      <c r="Q16" s="62" t="n">
        <v>512924.85</v>
      </c>
      <c r="R16" s="62" t="n">
        <v>740659.82</v>
      </c>
      <c r="S16" s="62" t="n">
        <v>1006368.59</v>
      </c>
      <c r="T16" s="62" t="n">
        <v>1269926.94</v>
      </c>
      <c r="U16" s="62" t="n">
        <v>1484271.01</v>
      </c>
      <c r="V16" s="62" t="n">
        <v>1805393.88</v>
      </c>
      <c r="W16" s="62" t="n">
        <v>2161511.11</v>
      </c>
      <c r="X16" s="62" t="n">
        <v>2520256.73</v>
      </c>
      <c r="Y16" s="62" t="n">
        <v>2886424.34</v>
      </c>
      <c r="Z16" s="63" t="n">
        <v>3304563.87</v>
      </c>
      <c r="AB16" s="61" t="n">
        <v>52249.0610859729</v>
      </c>
      <c r="AC16" s="62" t="n">
        <v>35755</v>
      </c>
      <c r="AD16" s="62" t="n">
        <v>28657.9310344828</v>
      </c>
      <c r="AE16" s="62" t="n">
        <v>51757.9477272727</v>
      </c>
      <c r="AF16" s="62" t="n">
        <v>59575.9573991031</v>
      </c>
      <c r="AG16" s="62" t="n">
        <v>57047.2619047619</v>
      </c>
      <c r="AH16" s="62" t="n">
        <v>45508.2951167728</v>
      </c>
      <c r="AI16" s="62" t="n">
        <v>67462.7878151261</v>
      </c>
      <c r="AJ16" s="62" t="n">
        <v>73730.2753623188</v>
      </c>
      <c r="AK16" s="62" t="n">
        <v>74120.9958677686</v>
      </c>
      <c r="AL16" s="62" t="n">
        <v>75654.4648760331</v>
      </c>
      <c r="AM16" s="63" t="n">
        <v>85334.5979591837</v>
      </c>
      <c r="AO16" s="61" t="n">
        <v>52249.0610859729</v>
      </c>
      <c r="AP16" s="62" t="n">
        <v>88004.0610859729</v>
      </c>
      <c r="AQ16" s="62" t="n">
        <v>116661.992120456</v>
      </c>
      <c r="AR16" s="62" t="n">
        <v>168419.939847728</v>
      </c>
      <c r="AS16" s="62" t="n">
        <v>227995.897246831</v>
      </c>
      <c r="AT16" s="62" t="n">
        <v>285043.159151593</v>
      </c>
      <c r="AU16" s="62" t="n">
        <v>330551.454268366</v>
      </c>
      <c r="AV16" s="62" t="n">
        <v>398014.242083492</v>
      </c>
      <c r="AW16" s="62" t="n">
        <v>471744.517445811</v>
      </c>
      <c r="AX16" s="62" t="n">
        <v>545865.51331358</v>
      </c>
      <c r="AY16" s="62" t="n">
        <v>621519.978189613</v>
      </c>
      <c r="AZ16" s="63" t="n">
        <v>706854.576148796</v>
      </c>
    </row>
    <row r="17" customFormat="false" ht="15" hidden="false" customHeight="false" outlineLevel="1" collapsed="false">
      <c r="A17" s="64" t="s">
        <v>281</v>
      </c>
      <c r="B17" s="61" t="n">
        <v>1019162.87</v>
      </c>
      <c r="C17" s="62" t="n">
        <v>157812.74</v>
      </c>
      <c r="D17" s="62" t="n">
        <v>29546.06</v>
      </c>
      <c r="E17" s="62" t="n">
        <v>17980.78</v>
      </c>
      <c r="F17" s="62" t="n">
        <v>608.47</v>
      </c>
      <c r="G17" s="62" t="n">
        <v>712175.1</v>
      </c>
      <c r="H17" s="62" t="n">
        <v>10561.52</v>
      </c>
      <c r="I17" s="62" t="n">
        <v>626.08</v>
      </c>
      <c r="J17" s="62" t="n">
        <v>1770.69</v>
      </c>
      <c r="K17" s="62" t="n">
        <v>10107</v>
      </c>
      <c r="L17" s="62" t="n">
        <v>873850.44</v>
      </c>
      <c r="M17" s="63" t="n">
        <v>2858455.17</v>
      </c>
      <c r="O17" s="61" t="n">
        <v>1019162.87</v>
      </c>
      <c r="P17" s="62" t="n">
        <v>1176975.61</v>
      </c>
      <c r="Q17" s="62" t="n">
        <v>1206521.67</v>
      </c>
      <c r="R17" s="62" t="n">
        <v>1224502.45</v>
      </c>
      <c r="S17" s="62" t="n">
        <v>1225110.92</v>
      </c>
      <c r="T17" s="62" t="n">
        <v>1937286.02</v>
      </c>
      <c r="U17" s="62" t="n">
        <v>1947847.54</v>
      </c>
      <c r="V17" s="62" t="n">
        <v>1948473.62</v>
      </c>
      <c r="W17" s="62" t="n">
        <v>1950244.31</v>
      </c>
      <c r="X17" s="62" t="n">
        <v>1960351.31</v>
      </c>
      <c r="Y17" s="62" t="n">
        <v>2834201.75</v>
      </c>
      <c r="Z17" s="63" t="n">
        <v>5692656.92</v>
      </c>
      <c r="AB17" s="61" t="n">
        <v>230579.834841629</v>
      </c>
      <c r="AC17" s="62" t="n">
        <v>35866.5318181818</v>
      </c>
      <c r="AD17" s="62" t="n">
        <v>6792.19770114943</v>
      </c>
      <c r="AE17" s="62" t="n">
        <v>4086.54090909091</v>
      </c>
      <c r="AF17" s="62" t="n">
        <v>136.428251121076</v>
      </c>
      <c r="AG17" s="62" t="n">
        <v>154150.454545455</v>
      </c>
      <c r="AH17" s="62" t="n">
        <v>2242.36093418259</v>
      </c>
      <c r="AI17" s="62" t="n">
        <v>131.529411764706</v>
      </c>
      <c r="AJ17" s="62" t="n">
        <v>366.60248447205</v>
      </c>
      <c r="AK17" s="62" t="n">
        <v>2088.22314049587</v>
      </c>
      <c r="AL17" s="62" t="n">
        <v>180547.611570248</v>
      </c>
      <c r="AM17" s="63" t="n">
        <v>583358.197959184</v>
      </c>
      <c r="AO17" s="61" t="n">
        <v>230579.834841629</v>
      </c>
      <c r="AP17" s="62" t="n">
        <v>266446.366659811</v>
      </c>
      <c r="AQ17" s="62" t="n">
        <v>273238.56436096</v>
      </c>
      <c r="AR17" s="62" t="n">
        <v>277325.105270051</v>
      </c>
      <c r="AS17" s="62" t="n">
        <v>277461.533521172</v>
      </c>
      <c r="AT17" s="62" t="n">
        <v>431611.988066627</v>
      </c>
      <c r="AU17" s="62" t="n">
        <v>433854.349000809</v>
      </c>
      <c r="AV17" s="62" t="n">
        <v>433985.878412574</v>
      </c>
      <c r="AW17" s="62" t="n">
        <v>434352.480897046</v>
      </c>
      <c r="AX17" s="62" t="n">
        <v>436440.704037542</v>
      </c>
      <c r="AY17" s="62" t="n">
        <v>616988.31560779</v>
      </c>
      <c r="AZ17" s="63" t="n">
        <v>1200346.51356697</v>
      </c>
    </row>
    <row r="18" customFormat="false" ht="15" hidden="false" customHeight="false" outlineLevel="1" collapsed="false">
      <c r="A18" s="64" t="s">
        <v>207</v>
      </c>
      <c r="B18" s="61" t="n">
        <v>189327.5</v>
      </c>
      <c r="C18" s="62" t="n">
        <v>181542.7</v>
      </c>
      <c r="D18" s="62" t="n">
        <v>130881.02</v>
      </c>
      <c r="E18" s="62" t="n">
        <v>105383.5</v>
      </c>
      <c r="F18" s="62" t="n">
        <v>154983</v>
      </c>
      <c r="G18" s="62" t="n">
        <v>140582.72</v>
      </c>
      <c r="H18" s="62" t="n">
        <v>120707.5</v>
      </c>
      <c r="I18" s="62" t="n">
        <v>100580</v>
      </c>
      <c r="J18" s="62" t="n">
        <v>96684.73</v>
      </c>
      <c r="K18" s="62" t="n">
        <v>208388</v>
      </c>
      <c r="L18" s="62" t="n">
        <v>268970</v>
      </c>
      <c r="M18" s="63" t="n">
        <v>235455</v>
      </c>
      <c r="O18" s="61" t="n">
        <v>189327.5</v>
      </c>
      <c r="P18" s="62" t="n">
        <v>370870.2</v>
      </c>
      <c r="Q18" s="62" t="n">
        <v>501751.22</v>
      </c>
      <c r="R18" s="62" t="n">
        <v>607134.72</v>
      </c>
      <c r="S18" s="62" t="n">
        <v>762117.72</v>
      </c>
      <c r="T18" s="62" t="n">
        <v>902700.44</v>
      </c>
      <c r="U18" s="62" t="n">
        <v>1023407.94</v>
      </c>
      <c r="V18" s="62" t="n">
        <v>1123987.94</v>
      </c>
      <c r="W18" s="62" t="n">
        <v>1220672.67</v>
      </c>
      <c r="X18" s="62" t="n">
        <v>1429060.67</v>
      </c>
      <c r="Y18" s="62" t="n">
        <v>1698030.67</v>
      </c>
      <c r="Z18" s="63" t="n">
        <v>1933485.67</v>
      </c>
      <c r="AB18" s="61" t="n">
        <v>42834.2760180995</v>
      </c>
      <c r="AC18" s="62" t="n">
        <v>41259.7045454545</v>
      </c>
      <c r="AD18" s="62" t="n">
        <v>30087.5908045977</v>
      </c>
      <c r="AE18" s="62" t="n">
        <v>23950.7954545454</v>
      </c>
      <c r="AF18" s="62" t="n">
        <v>34749.5515695067</v>
      </c>
      <c r="AG18" s="62" t="n">
        <v>30429.1601731602</v>
      </c>
      <c r="AH18" s="62" t="n">
        <v>25627.9193205945</v>
      </c>
      <c r="AI18" s="62" t="n">
        <v>21130.2521008403</v>
      </c>
      <c r="AJ18" s="62" t="n">
        <v>20017.5424430642</v>
      </c>
      <c r="AK18" s="62" t="n">
        <v>43055.3719008265</v>
      </c>
      <c r="AL18" s="62" t="n">
        <v>55572.3140495868</v>
      </c>
      <c r="AM18" s="63" t="n">
        <v>48052.0408163265</v>
      </c>
      <c r="AO18" s="61" t="n">
        <v>42834.2760180995</v>
      </c>
      <c r="AP18" s="62" t="n">
        <v>84093.9805635541</v>
      </c>
      <c r="AQ18" s="62" t="n">
        <v>114181.571368152</v>
      </c>
      <c r="AR18" s="62" t="n">
        <v>138132.366822697</v>
      </c>
      <c r="AS18" s="62" t="n">
        <v>172881.918392204</v>
      </c>
      <c r="AT18" s="62" t="n">
        <v>203311.078565364</v>
      </c>
      <c r="AU18" s="62" t="n">
        <v>228938.997885959</v>
      </c>
      <c r="AV18" s="62" t="n">
        <v>250069.249986799</v>
      </c>
      <c r="AW18" s="62" t="n">
        <v>270086.792429863</v>
      </c>
      <c r="AX18" s="62" t="n">
        <v>313142.16433069</v>
      </c>
      <c r="AY18" s="62" t="n">
        <v>368714.478380276</v>
      </c>
      <c r="AZ18" s="63" t="n">
        <v>416766.519196603</v>
      </c>
    </row>
    <row r="19" customFormat="false" ht="15" hidden="false" customHeight="false" outlineLevel="1" collapsed="false">
      <c r="A19" s="64" t="s">
        <v>208</v>
      </c>
      <c r="B19" s="61" t="n">
        <v>800</v>
      </c>
      <c r="C19" s="62" t="n">
        <v>30702.5</v>
      </c>
      <c r="D19" s="62" t="n">
        <v>5835.5</v>
      </c>
      <c r="E19" s="62" t="n">
        <v>21623</v>
      </c>
      <c r="F19" s="62" t="n">
        <v>38819</v>
      </c>
      <c r="G19" s="62" t="n">
        <v>16904</v>
      </c>
      <c r="H19" s="62" t="n">
        <v>23879.5</v>
      </c>
      <c r="I19" s="62" t="n">
        <v>13186.5</v>
      </c>
      <c r="J19" s="62" t="n">
        <v>20384</v>
      </c>
      <c r="K19" s="62" t="n">
        <v>23911</v>
      </c>
      <c r="L19" s="62" t="n">
        <v>35820</v>
      </c>
      <c r="M19" s="63" t="n">
        <v>22815</v>
      </c>
      <c r="O19" s="61" t="n">
        <v>800</v>
      </c>
      <c r="P19" s="62" t="n">
        <v>31502.5</v>
      </c>
      <c r="Q19" s="62" t="n">
        <v>37338</v>
      </c>
      <c r="R19" s="62" t="n">
        <v>58961</v>
      </c>
      <c r="S19" s="62" t="n">
        <v>97780</v>
      </c>
      <c r="T19" s="62" t="n">
        <v>114684</v>
      </c>
      <c r="U19" s="62" t="n">
        <v>138563.5</v>
      </c>
      <c r="V19" s="62" t="n">
        <v>151750</v>
      </c>
      <c r="W19" s="62" t="n">
        <v>172134</v>
      </c>
      <c r="X19" s="62" t="n">
        <v>196045</v>
      </c>
      <c r="Y19" s="62" t="n">
        <v>231865</v>
      </c>
      <c r="Z19" s="63" t="n">
        <v>254680</v>
      </c>
      <c r="AB19" s="61" t="n">
        <v>180.995475113122</v>
      </c>
      <c r="AC19" s="62" t="n">
        <v>6977.84090909091</v>
      </c>
      <c r="AD19" s="62" t="n">
        <v>1341.49425287356</v>
      </c>
      <c r="AE19" s="62" t="n">
        <v>4914.31818181818</v>
      </c>
      <c r="AF19" s="62" t="n">
        <v>8703.81165919283</v>
      </c>
      <c r="AG19" s="62" t="n">
        <v>3658.87445887446</v>
      </c>
      <c r="AH19" s="62" t="n">
        <v>5069.95753715499</v>
      </c>
      <c r="AI19" s="62" t="n">
        <v>2770.2731092437</v>
      </c>
      <c r="AJ19" s="62" t="n">
        <v>4220.28985507246</v>
      </c>
      <c r="AK19" s="62" t="n">
        <v>4940.28925619835</v>
      </c>
      <c r="AL19" s="62" t="n">
        <v>7400.82644628099</v>
      </c>
      <c r="AM19" s="63" t="n">
        <v>4656.12244897959</v>
      </c>
      <c r="AO19" s="61" t="n">
        <v>180.995475113122</v>
      </c>
      <c r="AP19" s="62" t="n">
        <v>7158.83638420403</v>
      </c>
      <c r="AQ19" s="62" t="n">
        <v>8500.33063707759</v>
      </c>
      <c r="AR19" s="62" t="n">
        <v>13414.6488188958</v>
      </c>
      <c r="AS19" s="62" t="n">
        <v>22118.4604780886</v>
      </c>
      <c r="AT19" s="62" t="n">
        <v>25777.3349369631</v>
      </c>
      <c r="AU19" s="62" t="n">
        <v>30847.292474118</v>
      </c>
      <c r="AV19" s="62" t="n">
        <v>33617.5655833617</v>
      </c>
      <c r="AW19" s="62" t="n">
        <v>37837.8554384342</v>
      </c>
      <c r="AX19" s="62" t="n">
        <v>42778.1446946326</v>
      </c>
      <c r="AY19" s="62" t="n">
        <v>50178.9711409135</v>
      </c>
      <c r="AZ19" s="63" t="n">
        <v>54835.0935898931</v>
      </c>
    </row>
    <row r="20" customFormat="false" ht="15" hidden="false" customHeight="false" outlineLevel="0" collapsed="false">
      <c r="A20" s="54" t="s">
        <v>209</v>
      </c>
      <c r="B20" s="66" t="n">
        <v>2812358.95</v>
      </c>
      <c r="C20" s="66" t="n">
        <v>1684125.91</v>
      </c>
      <c r="D20" s="66" t="n">
        <v>1247461.91</v>
      </c>
      <c r="E20" s="66" t="n">
        <v>1405229.31</v>
      </c>
      <c r="F20" s="66" t="n">
        <v>1481989.79</v>
      </c>
      <c r="G20" s="66" t="n">
        <v>2396167.71</v>
      </c>
      <c r="H20" s="66" t="n">
        <v>1147014.85</v>
      </c>
      <c r="I20" s="66" t="n">
        <v>1427606.97</v>
      </c>
      <c r="J20" s="66" t="n">
        <v>1342199.34</v>
      </c>
      <c r="K20" s="66" t="n">
        <v>1976012.8</v>
      </c>
      <c r="L20" s="66" t="n">
        <v>3314538.88</v>
      </c>
      <c r="M20" s="66" t="n">
        <v>4324979.28</v>
      </c>
      <c r="O20" s="66" t="n">
        <v>2812358.95</v>
      </c>
      <c r="P20" s="66" t="n">
        <v>4496484.86</v>
      </c>
      <c r="Q20" s="66" t="n">
        <v>5743946.77</v>
      </c>
      <c r="R20" s="66" t="n">
        <v>7149176.08</v>
      </c>
      <c r="S20" s="66" t="n">
        <v>8631165.87</v>
      </c>
      <c r="T20" s="66" t="n">
        <v>11027333.58</v>
      </c>
      <c r="U20" s="66" t="n">
        <v>12174348.43</v>
      </c>
      <c r="V20" s="66" t="n">
        <v>13601955.4</v>
      </c>
      <c r="W20" s="66" t="n">
        <v>14944154.74</v>
      </c>
      <c r="X20" s="66" t="n">
        <v>16920167.54</v>
      </c>
      <c r="Y20" s="66" t="n">
        <v>20234706.42</v>
      </c>
      <c r="Z20" s="66" t="n">
        <v>24559685.7</v>
      </c>
      <c r="AB20" s="66" t="n">
        <v>636280.305429864</v>
      </c>
      <c r="AC20" s="66" t="n">
        <v>382755.888636364</v>
      </c>
      <c r="AD20" s="66" t="n">
        <v>286772.852873563</v>
      </c>
      <c r="AE20" s="66" t="n">
        <v>319370.297727273</v>
      </c>
      <c r="AF20" s="66" t="n">
        <v>332284.706278027</v>
      </c>
      <c r="AG20" s="66" t="n">
        <v>518651.019480519</v>
      </c>
      <c r="AH20" s="66" t="n">
        <v>243527.569002123</v>
      </c>
      <c r="AI20" s="66" t="n">
        <v>299917.430672269</v>
      </c>
      <c r="AJ20" s="66" t="n">
        <v>277888.062111801</v>
      </c>
      <c r="AK20" s="66" t="n">
        <v>408267.107438017</v>
      </c>
      <c r="AL20" s="66" t="n">
        <v>684822.082644628</v>
      </c>
      <c r="AM20" s="66" t="n">
        <v>882648.832653061</v>
      </c>
      <c r="AO20" s="66" t="n">
        <v>636280.305429864</v>
      </c>
      <c r="AP20" s="66" t="n">
        <v>1019036.19406623</v>
      </c>
      <c r="AQ20" s="66" t="n">
        <v>1305809.04693979</v>
      </c>
      <c r="AR20" s="66" t="n">
        <v>1625179.34466706</v>
      </c>
      <c r="AS20" s="66" t="n">
        <v>1957464.05094509</v>
      </c>
      <c r="AT20" s="66" t="n">
        <v>2476115.07042561</v>
      </c>
      <c r="AU20" s="66" t="n">
        <v>2719642.63942773</v>
      </c>
      <c r="AV20" s="66" t="n">
        <v>3019560.0701</v>
      </c>
      <c r="AW20" s="66" t="n">
        <v>3297448.1322118</v>
      </c>
      <c r="AX20" s="66" t="n">
        <v>3705715.23964982</v>
      </c>
      <c r="AY20" s="66" t="n">
        <v>4390537.32229445</v>
      </c>
      <c r="AZ20" s="66" t="n">
        <v>5273186.15494751</v>
      </c>
    </row>
    <row r="21" customFormat="false" ht="15" hidden="false" customHeight="false" outlineLevel="0" collapsed="false">
      <c r="A21" s="54"/>
      <c r="B21" s="60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/>
      <c r="O21" s="60" t="n">
        <v>0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9"/>
      <c r="AB21" s="60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9"/>
      <c r="AO21" s="60" t="n">
        <v>0</v>
      </c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</row>
    <row r="22" customFormat="false" ht="16.5" hidden="false" customHeight="false" outlineLevel="0" collapsed="false">
      <c r="A22" s="54" t="s">
        <v>278</v>
      </c>
      <c r="B22" s="67" t="n">
        <v>3905569.2</v>
      </c>
      <c r="C22" s="67" t="n">
        <v>1142172.79</v>
      </c>
      <c r="D22" s="67" t="n">
        <v>648915.71</v>
      </c>
      <c r="E22" s="67" t="n">
        <v>923788.76</v>
      </c>
      <c r="F22" s="67" t="n">
        <v>2282074.47</v>
      </c>
      <c r="G22" s="67" t="n">
        <v>1637112.03</v>
      </c>
      <c r="H22" s="67" t="n">
        <v>1087722.39</v>
      </c>
      <c r="I22" s="67" t="n">
        <v>-112621.21</v>
      </c>
      <c r="J22" s="67" t="n">
        <v>569732.44</v>
      </c>
      <c r="K22" s="67" t="n">
        <v>3009271.43</v>
      </c>
      <c r="L22" s="67" t="n">
        <v>5694257.2</v>
      </c>
      <c r="M22" s="67" t="n">
        <v>4243488.82</v>
      </c>
      <c r="O22" s="68" t="n">
        <v>3905569.2</v>
      </c>
      <c r="P22" s="68" t="n">
        <v>5047741.99</v>
      </c>
      <c r="Q22" s="68" t="n">
        <v>5696657.7</v>
      </c>
      <c r="R22" s="68" t="n">
        <v>6620446.46</v>
      </c>
      <c r="S22" s="68" t="n">
        <v>8902520.93</v>
      </c>
      <c r="T22" s="68" t="n">
        <v>10539632.96</v>
      </c>
      <c r="U22" s="68" t="n">
        <v>11627355.35</v>
      </c>
      <c r="V22" s="68" t="n">
        <v>11514734.14</v>
      </c>
      <c r="W22" s="68" t="n">
        <v>12084466.58</v>
      </c>
      <c r="X22" s="68" t="n">
        <v>15093738.01</v>
      </c>
      <c r="Y22" s="68" t="n">
        <v>20787995.21</v>
      </c>
      <c r="Z22" s="68" t="n">
        <v>25031484.03</v>
      </c>
      <c r="AB22" s="68" t="n">
        <v>883612.941176471</v>
      </c>
      <c r="AC22" s="68" t="n">
        <v>259584.725</v>
      </c>
      <c r="AD22" s="68" t="n">
        <v>149176.025287356</v>
      </c>
      <c r="AE22" s="68" t="n">
        <v>209951.990909091</v>
      </c>
      <c r="AF22" s="68" t="n">
        <v>511675.890134529</v>
      </c>
      <c r="AG22" s="68" t="n">
        <v>354353.253246753</v>
      </c>
      <c r="AH22" s="68" t="n">
        <v>230938.936305733</v>
      </c>
      <c r="AI22" s="68" t="n">
        <v>-23659.9180672269</v>
      </c>
      <c r="AJ22" s="68" t="n">
        <v>117957.026915114</v>
      </c>
      <c r="AK22" s="68" t="n">
        <v>621750.295454546</v>
      </c>
      <c r="AL22" s="68" t="n">
        <v>1176499.4214876</v>
      </c>
      <c r="AM22" s="68" t="n">
        <v>866018.126530612</v>
      </c>
      <c r="AO22" s="68" t="n">
        <v>883612.941176471</v>
      </c>
      <c r="AP22" s="68" t="n">
        <v>1143197.66617647</v>
      </c>
      <c r="AQ22" s="68" t="n">
        <v>1292373.69146383</v>
      </c>
      <c r="AR22" s="68" t="n">
        <v>1502325.68237292</v>
      </c>
      <c r="AS22" s="68" t="n">
        <v>2014001.57250745</v>
      </c>
      <c r="AT22" s="68" t="n">
        <v>2368354.8257542</v>
      </c>
      <c r="AU22" s="68" t="n">
        <v>2599293.76205993</v>
      </c>
      <c r="AV22" s="68" t="n">
        <v>2575633.84399271</v>
      </c>
      <c r="AW22" s="68" t="n">
        <v>2693590.87090782</v>
      </c>
      <c r="AX22" s="68" t="n">
        <v>3315341.16636237</v>
      </c>
      <c r="AY22" s="68" t="n">
        <v>4491840.58784997</v>
      </c>
      <c r="AZ22" s="68" t="n">
        <v>5357858.71438058</v>
      </c>
    </row>
    <row r="23" customFormat="false" ht="16.5" hidden="false" customHeight="false" outlineLevel="0" collapsed="false">
      <c r="A23" s="54"/>
      <c r="B23" s="103" t="n">
        <v>-1769</v>
      </c>
      <c r="C23" s="103" t="n">
        <v>0</v>
      </c>
      <c r="D23" s="103" t="n">
        <v>-11525</v>
      </c>
      <c r="E23" s="103" t="n">
        <v>0</v>
      </c>
      <c r="F23" s="103" t="n">
        <v>0</v>
      </c>
      <c r="G23" s="103" t="n">
        <v>-4635</v>
      </c>
      <c r="H23" s="103" t="n">
        <v>0</v>
      </c>
      <c r="I23" s="104" t="n">
        <v>0</v>
      </c>
      <c r="J23" s="104" t="n">
        <v>0</v>
      </c>
      <c r="K23" s="104" t="n">
        <v>0</v>
      </c>
      <c r="L23" s="104" t="n">
        <v>0</v>
      </c>
      <c r="M23" s="105" t="n">
        <v>95060.26</v>
      </c>
      <c r="O23" s="103" t="n">
        <v>-1769</v>
      </c>
      <c r="P23" s="104" t="n">
        <v>-1769</v>
      </c>
      <c r="Q23" s="104" t="n">
        <v>-13294</v>
      </c>
      <c r="R23" s="104" t="n">
        <v>-13294</v>
      </c>
      <c r="S23" s="104" t="n">
        <v>-13294</v>
      </c>
      <c r="T23" s="106" t="n">
        <v>-17929</v>
      </c>
      <c r="U23" s="106" t="n">
        <v>-17929</v>
      </c>
      <c r="V23" s="106" t="n">
        <v>-17929</v>
      </c>
      <c r="W23" s="106" t="n">
        <v>-17929</v>
      </c>
      <c r="X23" s="106" t="n">
        <v>-17929</v>
      </c>
      <c r="Y23" s="106" t="n">
        <v>-17929</v>
      </c>
      <c r="Z23" s="107" t="n">
        <v>77131.26</v>
      </c>
      <c r="AB23" s="108" t="n">
        <v>-400.226244343891</v>
      </c>
      <c r="AC23" s="106" t="n">
        <v>0</v>
      </c>
      <c r="AD23" s="106" t="n">
        <v>-2649.42528735632</v>
      </c>
      <c r="AE23" s="106" t="n">
        <v>0</v>
      </c>
      <c r="AF23" s="106" t="n">
        <v>0</v>
      </c>
      <c r="AG23" s="106" t="n">
        <v>-1003.24675324675</v>
      </c>
      <c r="AH23" s="106" t="n">
        <v>0</v>
      </c>
      <c r="AI23" s="106" t="n">
        <v>0</v>
      </c>
      <c r="AJ23" s="106" t="n">
        <v>0</v>
      </c>
      <c r="AK23" s="106" t="n">
        <v>0</v>
      </c>
      <c r="AL23" s="106" t="n">
        <v>0</v>
      </c>
      <c r="AM23" s="107" t="n">
        <v>19400.0530612245</v>
      </c>
      <c r="AO23" s="108" t="n">
        <v>-400.226244343891</v>
      </c>
      <c r="AP23" s="106" t="n">
        <v>-400.226244343891</v>
      </c>
      <c r="AQ23" s="106" t="n">
        <v>-3049.65153170021</v>
      </c>
      <c r="AR23" s="106" t="n">
        <v>-3049.65153170021</v>
      </c>
      <c r="AS23" s="106" t="n">
        <v>-3049.65153170021</v>
      </c>
      <c r="AT23" s="106" t="n">
        <v>-4052.89828494697</v>
      </c>
      <c r="AU23" s="106" t="n">
        <v>-4052.89828494697</v>
      </c>
      <c r="AV23" s="106" t="n">
        <v>-4052.89828494697</v>
      </c>
      <c r="AW23" s="106" t="n">
        <v>-4052.89828494697</v>
      </c>
      <c r="AX23" s="106" t="n">
        <v>-4052.89828494697</v>
      </c>
      <c r="AY23" s="106" t="n">
        <v>-4052.89828494697</v>
      </c>
      <c r="AZ23" s="107" t="n">
        <v>15347.1547762775</v>
      </c>
    </row>
    <row r="24" customFormat="false" ht="15" hidden="false" customHeight="false" outlineLevel="0" collapsed="false">
      <c r="A24" s="54"/>
      <c r="B24" s="69" t="n">
        <v>4962.60381194409</v>
      </c>
      <c r="C24" s="69" t="n">
        <v>1451.29960609911</v>
      </c>
      <c r="D24" s="69" t="n">
        <v>824.543468869123</v>
      </c>
      <c r="E24" s="69" t="n">
        <v>1173.81036848793</v>
      </c>
      <c r="F24" s="69" t="n">
        <v>2899.71343074968</v>
      </c>
      <c r="G24" s="69" t="n">
        <v>2080.19317662008</v>
      </c>
      <c r="H24" s="69" t="n">
        <v>1382.11231257942</v>
      </c>
      <c r="I24" s="69" t="n">
        <v>-143.101918678526</v>
      </c>
      <c r="J24" s="69" t="n">
        <v>723.929402795426</v>
      </c>
      <c r="K24" s="69" t="n">
        <v>3823.72481575604</v>
      </c>
      <c r="L24" s="69" t="n">
        <v>7235.39669631512</v>
      </c>
      <c r="M24" s="69" t="n">
        <v>5391.9807115629</v>
      </c>
      <c r="O24" s="69" t="n">
        <v>4962.60381194409</v>
      </c>
      <c r="P24" s="70" t="n">
        <v>3394.58102891728</v>
      </c>
      <c r="Q24" s="70" t="n">
        <v>2900.53854378819</v>
      </c>
      <c r="R24" s="70" t="n">
        <v>2723.3428465652</v>
      </c>
      <c r="S24" s="70" t="n">
        <v>2914.08213747954</v>
      </c>
      <c r="T24" s="62"/>
      <c r="U24" s="62"/>
      <c r="V24" s="62"/>
      <c r="W24" s="62"/>
      <c r="X24" s="62"/>
      <c r="Y24" s="62"/>
      <c r="Z24" s="63"/>
      <c r="AB24" s="61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3"/>
      <c r="AO24" s="61" t="n">
        <v>0</v>
      </c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</row>
    <row r="25" customFormat="false" ht="15" hidden="false" customHeight="false" outlineLevel="1" collapsed="false">
      <c r="A25" s="54" t="s">
        <v>211</v>
      </c>
      <c r="B25" s="57"/>
      <c r="C25" s="57"/>
      <c r="D25" s="57"/>
      <c r="E25" s="57"/>
      <c r="F25" s="57"/>
      <c r="G25" s="57"/>
      <c r="H25" s="62"/>
      <c r="I25" s="62"/>
      <c r="J25" s="62"/>
      <c r="K25" s="62"/>
      <c r="L25" s="62"/>
      <c r="M25" s="63"/>
      <c r="O25" s="61" t="n">
        <v>0</v>
      </c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  <c r="AB25" s="61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3"/>
      <c r="AO25" s="61" t="n">
        <v>0</v>
      </c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</row>
    <row r="26" customFormat="false" ht="15" hidden="false" customHeight="false" outlineLevel="1" collapsed="false">
      <c r="A26" s="64" t="s">
        <v>212</v>
      </c>
      <c r="B26" s="61" t="n">
        <v>52475.74</v>
      </c>
      <c r="C26" s="62" t="n">
        <v>129069.56</v>
      </c>
      <c r="D26" s="62" t="n">
        <v>118641.41</v>
      </c>
      <c r="E26" s="62" t="n">
        <v>86227.32</v>
      </c>
      <c r="F26" s="62" t="n">
        <v>287572.1</v>
      </c>
      <c r="G26" s="62" t="n">
        <v>80582.38</v>
      </c>
      <c r="H26" s="62" t="n">
        <v>55339.8</v>
      </c>
      <c r="I26" s="62" t="n">
        <v>0</v>
      </c>
      <c r="J26" s="62" t="n">
        <v>0</v>
      </c>
      <c r="K26" s="62" t="n">
        <v>168025.6</v>
      </c>
      <c r="L26" s="62" t="n">
        <v>545688.96</v>
      </c>
      <c r="M26" s="63" t="n">
        <v>534327.24</v>
      </c>
      <c r="O26" s="61" t="n">
        <v>52475.74</v>
      </c>
      <c r="P26" s="62" t="n">
        <v>181545.3</v>
      </c>
      <c r="Q26" s="62" t="n">
        <v>300186.71</v>
      </c>
      <c r="R26" s="62" t="n">
        <v>386414.03</v>
      </c>
      <c r="S26" s="62" t="n">
        <v>673986.13</v>
      </c>
      <c r="T26" s="62" t="n">
        <v>754568.51</v>
      </c>
      <c r="U26" s="62" t="n">
        <v>809908.31</v>
      </c>
      <c r="V26" s="62" t="n">
        <v>809908.31</v>
      </c>
      <c r="W26" s="62" t="n">
        <v>809908.31</v>
      </c>
      <c r="X26" s="62" t="n">
        <v>977933.91</v>
      </c>
      <c r="Y26" s="62" t="n">
        <v>1523622.87</v>
      </c>
      <c r="Z26" s="63" t="n">
        <v>2057950.11</v>
      </c>
      <c r="AB26" s="61" t="n">
        <v>11872.3393665158</v>
      </c>
      <c r="AC26" s="62" t="n">
        <v>29333.9909090909</v>
      </c>
      <c r="AD26" s="62" t="n">
        <v>27273.8873563218</v>
      </c>
      <c r="AE26" s="62" t="n">
        <v>19597.1181818182</v>
      </c>
      <c r="AF26" s="62" t="n">
        <v>64478.0493273543</v>
      </c>
      <c r="AG26" s="62" t="n">
        <v>17442.0735930736</v>
      </c>
      <c r="AH26" s="62" t="n">
        <v>11749.4267515924</v>
      </c>
      <c r="AI26" s="62" t="n">
        <v>0</v>
      </c>
      <c r="AJ26" s="62" t="n">
        <v>0</v>
      </c>
      <c r="AK26" s="62" t="n">
        <v>34716.0330578512</v>
      </c>
      <c r="AL26" s="62" t="n">
        <v>112745.652892562</v>
      </c>
      <c r="AM26" s="63" t="n">
        <v>109046.375510204</v>
      </c>
      <c r="AO26" s="61" t="n">
        <v>11872.3393665158</v>
      </c>
      <c r="AP26" s="62" t="n">
        <v>41206.3302756067</v>
      </c>
      <c r="AQ26" s="62" t="n">
        <v>68480.2176319286</v>
      </c>
      <c r="AR26" s="62" t="n">
        <v>88077.3358137468</v>
      </c>
      <c r="AS26" s="62" t="n">
        <v>152555.385141101</v>
      </c>
      <c r="AT26" s="62" t="n">
        <v>169997.458734175</v>
      </c>
      <c r="AU26" s="62" t="n">
        <v>181746.885485767</v>
      </c>
      <c r="AV26" s="62" t="n">
        <v>181746.885485767</v>
      </c>
      <c r="AW26" s="62" t="n">
        <v>181746.885485767</v>
      </c>
      <c r="AX26" s="62" t="n">
        <v>216462.918543618</v>
      </c>
      <c r="AY26" s="62" t="n">
        <v>329208.57143618</v>
      </c>
      <c r="AZ26" s="63" t="n">
        <v>438254.946946384</v>
      </c>
    </row>
    <row r="27" customFormat="false" ht="15" hidden="false" customHeight="false" outlineLevel="1" collapsed="false">
      <c r="A27" s="64" t="s">
        <v>213</v>
      </c>
      <c r="B27" s="61" t="n">
        <v>0</v>
      </c>
      <c r="C27" s="62" t="n">
        <v>0</v>
      </c>
      <c r="D27" s="62" t="n">
        <v>0</v>
      </c>
      <c r="E27" s="62" t="n">
        <v>0</v>
      </c>
      <c r="F27" s="62" t="n">
        <v>0</v>
      </c>
      <c r="G27" s="62" t="n">
        <v>0</v>
      </c>
      <c r="H27" s="62" t="n">
        <v>0</v>
      </c>
      <c r="I27" s="62" t="n">
        <v>0</v>
      </c>
      <c r="J27" s="62" t="n">
        <v>0</v>
      </c>
      <c r="K27" s="62" t="n">
        <v>0</v>
      </c>
      <c r="L27" s="62" t="n">
        <v>0</v>
      </c>
      <c r="M27" s="63" t="n">
        <v>0</v>
      </c>
      <c r="O27" s="61" t="n">
        <v>0</v>
      </c>
      <c r="P27" s="62" t="n">
        <v>0</v>
      </c>
      <c r="Q27" s="62" t="n">
        <v>0</v>
      </c>
      <c r="R27" s="62" t="n">
        <v>0</v>
      </c>
      <c r="S27" s="62" t="n">
        <v>0</v>
      </c>
      <c r="T27" s="62" t="n">
        <v>0</v>
      </c>
      <c r="U27" s="62" t="n">
        <v>0</v>
      </c>
      <c r="V27" s="62" t="n">
        <v>0</v>
      </c>
      <c r="W27" s="62" t="n">
        <v>0</v>
      </c>
      <c r="X27" s="62" t="n">
        <v>0</v>
      </c>
      <c r="Y27" s="62" t="n">
        <v>0</v>
      </c>
      <c r="Z27" s="63" t="n">
        <v>0</v>
      </c>
      <c r="AB27" s="61" t="n">
        <v>0</v>
      </c>
      <c r="AC27" s="62" t="n">
        <v>0</v>
      </c>
      <c r="AD27" s="62" t="n">
        <v>0</v>
      </c>
      <c r="AE27" s="62" t="n">
        <v>0</v>
      </c>
      <c r="AF27" s="62" t="n">
        <v>0</v>
      </c>
      <c r="AG27" s="62" t="n">
        <v>0</v>
      </c>
      <c r="AH27" s="62" t="n">
        <v>0</v>
      </c>
      <c r="AI27" s="62" t="n">
        <v>0</v>
      </c>
      <c r="AJ27" s="62" t="n">
        <v>0</v>
      </c>
      <c r="AK27" s="62" t="n">
        <v>0</v>
      </c>
      <c r="AL27" s="62" t="n">
        <v>0</v>
      </c>
      <c r="AM27" s="63" t="n">
        <v>0</v>
      </c>
      <c r="AO27" s="61" t="n">
        <v>0</v>
      </c>
      <c r="AP27" s="62" t="n">
        <v>0</v>
      </c>
      <c r="AQ27" s="62" t="n">
        <v>0</v>
      </c>
      <c r="AR27" s="62" t="n">
        <v>0</v>
      </c>
      <c r="AS27" s="62" t="n">
        <v>0</v>
      </c>
      <c r="AT27" s="62" t="n">
        <v>0</v>
      </c>
      <c r="AU27" s="62" t="n">
        <v>0</v>
      </c>
      <c r="AV27" s="62" t="n">
        <v>0</v>
      </c>
      <c r="AW27" s="62" t="n">
        <v>0</v>
      </c>
      <c r="AX27" s="62" t="n">
        <v>0</v>
      </c>
      <c r="AY27" s="62" t="n">
        <v>0</v>
      </c>
      <c r="AZ27" s="63" t="n">
        <v>0</v>
      </c>
    </row>
    <row r="28" customFormat="false" ht="15" hidden="false" customHeight="false" outlineLevel="1" collapsed="false">
      <c r="A28" s="64" t="s">
        <v>214</v>
      </c>
      <c r="B28" s="61" t="n">
        <v>0</v>
      </c>
      <c r="C28" s="62" t="n">
        <v>0</v>
      </c>
      <c r="D28" s="62" t="n">
        <v>0</v>
      </c>
      <c r="E28" s="62" t="n">
        <v>0</v>
      </c>
      <c r="F28" s="62" t="n">
        <v>0</v>
      </c>
      <c r="G28" s="62" t="n">
        <v>0</v>
      </c>
      <c r="H28" s="62" t="n">
        <v>0</v>
      </c>
      <c r="I28" s="62" t="n">
        <v>0</v>
      </c>
      <c r="J28" s="62" t="n">
        <v>0</v>
      </c>
      <c r="K28" s="62" t="n">
        <v>0</v>
      </c>
      <c r="L28" s="62" t="n">
        <v>0</v>
      </c>
      <c r="M28" s="63" t="n">
        <v>0</v>
      </c>
      <c r="O28" s="61" t="n">
        <v>0</v>
      </c>
      <c r="P28" s="62" t="n">
        <v>0</v>
      </c>
      <c r="Q28" s="62" t="n">
        <v>0</v>
      </c>
      <c r="R28" s="62" t="n">
        <v>0</v>
      </c>
      <c r="S28" s="62" t="n">
        <v>0</v>
      </c>
      <c r="T28" s="62" t="n">
        <v>0</v>
      </c>
      <c r="U28" s="62" t="n">
        <v>0</v>
      </c>
      <c r="V28" s="62" t="n">
        <v>0</v>
      </c>
      <c r="W28" s="62" t="n">
        <v>0</v>
      </c>
      <c r="X28" s="62" t="n">
        <v>0</v>
      </c>
      <c r="Y28" s="62" t="n">
        <v>0</v>
      </c>
      <c r="Z28" s="63" t="n">
        <v>0</v>
      </c>
      <c r="AB28" s="61" t="n">
        <v>0</v>
      </c>
      <c r="AC28" s="62" t="n">
        <v>0</v>
      </c>
      <c r="AD28" s="62" t="n">
        <v>0</v>
      </c>
      <c r="AE28" s="62" t="n">
        <v>0</v>
      </c>
      <c r="AF28" s="62" t="n">
        <v>0</v>
      </c>
      <c r="AG28" s="62" t="n">
        <v>0</v>
      </c>
      <c r="AH28" s="62" t="n">
        <v>0</v>
      </c>
      <c r="AI28" s="62" t="n">
        <v>0</v>
      </c>
      <c r="AJ28" s="62" t="n">
        <v>0</v>
      </c>
      <c r="AK28" s="62" t="n">
        <v>0</v>
      </c>
      <c r="AL28" s="62" t="n">
        <v>0</v>
      </c>
      <c r="AM28" s="63" t="n">
        <v>0</v>
      </c>
      <c r="AO28" s="61" t="n">
        <v>0</v>
      </c>
      <c r="AP28" s="62" t="n">
        <v>0</v>
      </c>
      <c r="AQ28" s="62" t="n">
        <v>0</v>
      </c>
      <c r="AR28" s="62" t="n">
        <v>0</v>
      </c>
      <c r="AS28" s="62" t="n">
        <v>0</v>
      </c>
      <c r="AT28" s="62" t="n">
        <v>0</v>
      </c>
      <c r="AU28" s="62" t="n">
        <v>0</v>
      </c>
      <c r="AV28" s="62" t="n">
        <v>0</v>
      </c>
      <c r="AW28" s="62" t="n">
        <v>0</v>
      </c>
      <c r="AX28" s="62" t="n">
        <v>0</v>
      </c>
      <c r="AY28" s="62" t="n">
        <v>0</v>
      </c>
      <c r="AZ28" s="63" t="n">
        <v>0</v>
      </c>
    </row>
    <row r="29" customFormat="false" ht="15" hidden="false" customHeight="false" outlineLevel="1" collapsed="false">
      <c r="A29" s="64" t="s">
        <v>215</v>
      </c>
      <c r="B29" s="61" t="n">
        <v>138376.98</v>
      </c>
      <c r="C29" s="62" t="n">
        <v>142936.98</v>
      </c>
      <c r="D29" s="62" t="n">
        <v>143536.98</v>
      </c>
      <c r="E29" s="62" t="n">
        <v>123839.48</v>
      </c>
      <c r="F29" s="62" t="n">
        <v>124109.48</v>
      </c>
      <c r="G29" s="62" t="n">
        <v>119999.48</v>
      </c>
      <c r="H29" s="62" t="n">
        <v>125318.93</v>
      </c>
      <c r="I29" s="62" t="n">
        <v>124742.82</v>
      </c>
      <c r="J29" s="62" t="n">
        <v>154301.05</v>
      </c>
      <c r="K29" s="62" t="n">
        <v>181312.86</v>
      </c>
      <c r="L29" s="62" t="n">
        <v>160437.05</v>
      </c>
      <c r="M29" s="63" t="n">
        <v>134739.07</v>
      </c>
      <c r="O29" s="61" t="n">
        <v>138376.98</v>
      </c>
      <c r="P29" s="62" t="n">
        <v>281313.96</v>
      </c>
      <c r="Q29" s="62" t="n">
        <v>424850.94</v>
      </c>
      <c r="R29" s="62" t="n">
        <v>548690.42</v>
      </c>
      <c r="S29" s="62" t="n">
        <v>672799.9</v>
      </c>
      <c r="T29" s="62" t="n">
        <v>792799.38</v>
      </c>
      <c r="U29" s="62" t="n">
        <v>918118.31</v>
      </c>
      <c r="V29" s="62" t="n">
        <v>1042861.13</v>
      </c>
      <c r="W29" s="62" t="n">
        <v>1197162.18</v>
      </c>
      <c r="X29" s="62" t="n">
        <v>1378475.04</v>
      </c>
      <c r="Y29" s="62" t="n">
        <v>1538912.09</v>
      </c>
      <c r="Z29" s="63" t="n">
        <v>1673651.16</v>
      </c>
      <c r="AB29" s="61" t="n">
        <v>31307.0090497738</v>
      </c>
      <c r="AC29" s="62" t="n">
        <v>32485.6772727273</v>
      </c>
      <c r="AD29" s="62" t="n">
        <v>32997.0068965517</v>
      </c>
      <c r="AE29" s="62" t="n">
        <v>28145.3363636364</v>
      </c>
      <c r="AF29" s="62" t="n">
        <v>27827.2376681614</v>
      </c>
      <c r="AG29" s="62" t="n">
        <v>25973.9134199134</v>
      </c>
      <c r="AH29" s="62" t="n">
        <v>26606.991507431</v>
      </c>
      <c r="AI29" s="62" t="n">
        <v>26206.474789916</v>
      </c>
      <c r="AJ29" s="62" t="n">
        <v>31946.3871635611</v>
      </c>
      <c r="AK29" s="62" t="n">
        <v>37461.3347107438</v>
      </c>
      <c r="AL29" s="62" t="n">
        <v>33148.1508264463</v>
      </c>
      <c r="AM29" s="63" t="n">
        <v>27497.7693877551</v>
      </c>
      <c r="AO29" s="61" t="n">
        <v>31307.0090497738</v>
      </c>
      <c r="AP29" s="62" t="n">
        <v>63792.686322501</v>
      </c>
      <c r="AQ29" s="62" t="n">
        <v>96789.6932190528</v>
      </c>
      <c r="AR29" s="62" t="n">
        <v>124935.029582689</v>
      </c>
      <c r="AS29" s="62" t="n">
        <v>152762.267250851</v>
      </c>
      <c r="AT29" s="62" t="n">
        <v>178736.180670764</v>
      </c>
      <c r="AU29" s="62" t="n">
        <v>205343.172178195</v>
      </c>
      <c r="AV29" s="62" t="n">
        <v>231549.646968111</v>
      </c>
      <c r="AW29" s="62" t="n">
        <v>263496.034131672</v>
      </c>
      <c r="AX29" s="62" t="n">
        <v>300957.368842416</v>
      </c>
      <c r="AY29" s="62" t="n">
        <v>334105.519668862</v>
      </c>
      <c r="AZ29" s="63" t="n">
        <v>361603.289056617</v>
      </c>
    </row>
    <row r="30" customFormat="false" ht="15" hidden="false" customHeight="false" outlineLevel="0" collapsed="false">
      <c r="A30" s="54" t="s">
        <v>216</v>
      </c>
      <c r="B30" s="66" t="n">
        <v>190852.72</v>
      </c>
      <c r="C30" s="66" t="n">
        <v>272006.54</v>
      </c>
      <c r="D30" s="66" t="n">
        <v>262178.39</v>
      </c>
      <c r="E30" s="66" t="n">
        <v>210066.8</v>
      </c>
      <c r="F30" s="66" t="n">
        <v>411681.58</v>
      </c>
      <c r="G30" s="66" t="n">
        <v>200581.86</v>
      </c>
      <c r="H30" s="66" t="n">
        <v>180658.73</v>
      </c>
      <c r="I30" s="66" t="n">
        <v>124742.82</v>
      </c>
      <c r="J30" s="66" t="n">
        <v>154301.05</v>
      </c>
      <c r="K30" s="66" t="n">
        <v>349338.46</v>
      </c>
      <c r="L30" s="66" t="n">
        <v>706126.01</v>
      </c>
      <c r="M30" s="66" t="n">
        <v>669066.31</v>
      </c>
      <c r="O30" s="66" t="n">
        <v>190852.72</v>
      </c>
      <c r="P30" s="66" t="n">
        <v>462859.26</v>
      </c>
      <c r="Q30" s="66" t="n">
        <v>725037.65</v>
      </c>
      <c r="R30" s="66" t="n">
        <v>935104.45</v>
      </c>
      <c r="S30" s="66" t="n">
        <v>1346786.03</v>
      </c>
      <c r="T30" s="66" t="n">
        <v>1547367.89</v>
      </c>
      <c r="U30" s="66" t="n">
        <v>1728026.62</v>
      </c>
      <c r="V30" s="66" t="n">
        <v>1852769.44</v>
      </c>
      <c r="W30" s="66" t="n">
        <v>2007070.49</v>
      </c>
      <c r="X30" s="66" t="n">
        <v>2356408.95</v>
      </c>
      <c r="Y30" s="66" t="n">
        <v>3062534.96</v>
      </c>
      <c r="Z30" s="66" t="n">
        <v>3731601.27</v>
      </c>
      <c r="AB30" s="66" t="n">
        <v>43179.3484162896</v>
      </c>
      <c r="AC30" s="66" t="n">
        <v>61819.6681818182</v>
      </c>
      <c r="AD30" s="66" t="n">
        <v>60270.8942528736</v>
      </c>
      <c r="AE30" s="66" t="n">
        <v>47742.4545454545</v>
      </c>
      <c r="AF30" s="66" t="n">
        <v>92305.2869955157</v>
      </c>
      <c r="AG30" s="66" t="n">
        <v>43415.987012987</v>
      </c>
      <c r="AH30" s="66" t="n">
        <v>38356.4182590234</v>
      </c>
      <c r="AI30" s="66" t="n">
        <v>26206.474789916</v>
      </c>
      <c r="AJ30" s="66" t="n">
        <v>31946.3871635611</v>
      </c>
      <c r="AK30" s="66" t="n">
        <v>72177.3677685951</v>
      </c>
      <c r="AL30" s="66" t="n">
        <v>145893.803719008</v>
      </c>
      <c r="AM30" s="66" t="n">
        <v>136544.144897959</v>
      </c>
      <c r="AO30" s="66" t="n">
        <v>43179.3484162896</v>
      </c>
      <c r="AP30" s="66" t="n">
        <v>104999.016598108</v>
      </c>
      <c r="AQ30" s="66" t="n">
        <v>165269.910850981</v>
      </c>
      <c r="AR30" s="66" t="n">
        <v>213012.365396436</v>
      </c>
      <c r="AS30" s="66" t="n">
        <v>305317.652391952</v>
      </c>
      <c r="AT30" s="66" t="n">
        <v>348733.639404939</v>
      </c>
      <c r="AU30" s="66" t="n">
        <v>387090.057663962</v>
      </c>
      <c r="AV30" s="66" t="n">
        <v>413296.532453878</v>
      </c>
      <c r="AW30" s="66" t="n">
        <v>445242.919617439</v>
      </c>
      <c r="AX30" s="66" t="n">
        <v>517420.287386034</v>
      </c>
      <c r="AY30" s="66" t="n">
        <v>663314.091105042</v>
      </c>
      <c r="AZ30" s="66" t="n">
        <v>799858.236003001</v>
      </c>
    </row>
    <row r="31" customFormat="false" ht="15" hidden="false" customHeight="false" outlineLevel="0" collapsed="false">
      <c r="A31" s="64"/>
      <c r="B31" s="7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3"/>
      <c r="O31" s="71" t="n">
        <v>0</v>
      </c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B31" s="71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4"/>
      <c r="AO31" s="71" t="n">
        <v>0</v>
      </c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4"/>
    </row>
    <row r="32" customFormat="false" ht="15" hidden="false" customHeight="false" outlineLevel="1" collapsed="false">
      <c r="A32" s="54" t="s">
        <v>217</v>
      </c>
      <c r="B32" s="71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4"/>
      <c r="O32" s="71" t="n">
        <v>0</v>
      </c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4"/>
      <c r="AB32" s="71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4"/>
      <c r="AO32" s="71" t="n">
        <v>0</v>
      </c>
      <c r="AP32" s="72" t="n">
        <v>0</v>
      </c>
      <c r="AQ32" s="72" t="n">
        <v>0</v>
      </c>
      <c r="AR32" s="72" t="n">
        <v>0</v>
      </c>
      <c r="AS32" s="72" t="n">
        <v>0</v>
      </c>
      <c r="AT32" s="72" t="n">
        <v>0</v>
      </c>
      <c r="AU32" s="72" t="n">
        <v>0</v>
      </c>
      <c r="AV32" s="72" t="n">
        <v>0</v>
      </c>
      <c r="AW32" s="72" t="n">
        <v>0</v>
      </c>
      <c r="AX32" s="72" t="n">
        <v>0</v>
      </c>
      <c r="AY32" s="72" t="n">
        <v>0</v>
      </c>
      <c r="AZ32" s="74" t="n">
        <v>0</v>
      </c>
    </row>
    <row r="33" customFormat="false" ht="15" hidden="false" customHeight="false" outlineLevel="1" collapsed="false">
      <c r="A33" s="64" t="s">
        <v>218</v>
      </c>
      <c r="B33" s="61" t="n">
        <v>16300.9</v>
      </c>
      <c r="C33" s="62" t="n">
        <v>11133.4</v>
      </c>
      <c r="D33" s="62" t="n">
        <v>15653.4</v>
      </c>
      <c r="E33" s="62" t="n">
        <v>12603.4</v>
      </c>
      <c r="F33" s="62" t="n">
        <v>26941.43</v>
      </c>
      <c r="G33" s="62" t="n">
        <v>24394.53</v>
      </c>
      <c r="H33" s="62" t="n">
        <v>11683.4</v>
      </c>
      <c r="I33" s="62" t="n">
        <v>12333.4</v>
      </c>
      <c r="J33" s="62" t="n">
        <v>15978.59</v>
      </c>
      <c r="K33" s="62" t="n">
        <v>16733.4</v>
      </c>
      <c r="L33" s="62" t="n">
        <v>18483.4</v>
      </c>
      <c r="M33" s="63" t="n">
        <v>16933.4</v>
      </c>
      <c r="O33" s="61" t="n">
        <v>16300.9</v>
      </c>
      <c r="P33" s="62" t="n">
        <v>27434.3</v>
      </c>
      <c r="Q33" s="62" t="n">
        <v>43087.7</v>
      </c>
      <c r="R33" s="62" t="n">
        <v>55691.1</v>
      </c>
      <c r="S33" s="62" t="n">
        <v>82632.53</v>
      </c>
      <c r="T33" s="62" t="n">
        <v>107027.06</v>
      </c>
      <c r="U33" s="62" t="n">
        <v>118710.46</v>
      </c>
      <c r="V33" s="62" t="n">
        <v>131043.86</v>
      </c>
      <c r="W33" s="62" t="n">
        <v>147022.45</v>
      </c>
      <c r="X33" s="62" t="n">
        <v>163755.85</v>
      </c>
      <c r="Y33" s="62" t="n">
        <v>182239.25</v>
      </c>
      <c r="Z33" s="63" t="n">
        <v>199172.65</v>
      </c>
      <c r="AB33" s="61" t="n">
        <v>3687.98642533937</v>
      </c>
      <c r="AC33" s="62" t="n">
        <v>2530.31818181818</v>
      </c>
      <c r="AD33" s="62" t="n">
        <v>3598.48275862069</v>
      </c>
      <c r="AE33" s="62" t="n">
        <v>2864.40909090909</v>
      </c>
      <c r="AF33" s="62" t="n">
        <v>6040.67937219731</v>
      </c>
      <c r="AG33" s="62" t="n">
        <v>5280.2012987013</v>
      </c>
      <c r="AH33" s="62" t="n">
        <v>2480.55201698514</v>
      </c>
      <c r="AI33" s="62" t="n">
        <v>2591.05042016807</v>
      </c>
      <c r="AJ33" s="62" t="n">
        <v>3308.1966873706</v>
      </c>
      <c r="AK33" s="62" t="n">
        <v>3457.31404958678</v>
      </c>
      <c r="AL33" s="62" t="n">
        <v>3818.88429752066</v>
      </c>
      <c r="AM33" s="63" t="n">
        <v>3455.79591836735</v>
      </c>
      <c r="AO33" s="61" t="n">
        <v>3687.98642533937</v>
      </c>
      <c r="AP33" s="62" t="n">
        <v>6218.30460715755</v>
      </c>
      <c r="AQ33" s="62" t="n">
        <v>9816.78736577824</v>
      </c>
      <c r="AR33" s="62" t="n">
        <v>12681.1964566873</v>
      </c>
      <c r="AS33" s="62" t="n">
        <v>18721.8758288846</v>
      </c>
      <c r="AT33" s="62" t="n">
        <v>24002.0771275859</v>
      </c>
      <c r="AU33" s="62" t="n">
        <v>26482.6291445711</v>
      </c>
      <c r="AV33" s="62" t="n">
        <v>29073.6795647391</v>
      </c>
      <c r="AW33" s="62" t="n">
        <v>32381.8762521097</v>
      </c>
      <c r="AX33" s="62" t="n">
        <v>35839.1903016965</v>
      </c>
      <c r="AY33" s="62" t="n">
        <v>39658.0745992172</v>
      </c>
      <c r="AZ33" s="63" t="n">
        <v>43113.8705175845</v>
      </c>
    </row>
    <row r="34" customFormat="false" ht="15" hidden="false" customHeight="false" outlineLevel="1" collapsed="false">
      <c r="A34" s="64" t="s">
        <v>219</v>
      </c>
      <c r="B34" s="61" t="n">
        <v>31635.06</v>
      </c>
      <c r="C34" s="62" t="n">
        <v>2796.91</v>
      </c>
      <c r="D34" s="62" t="n">
        <v>663.42</v>
      </c>
      <c r="E34" s="62" t="n">
        <v>1715.69</v>
      </c>
      <c r="F34" s="110" t="n">
        <v>34929.4</v>
      </c>
      <c r="G34" s="110" t="n">
        <v>37643.48</v>
      </c>
      <c r="H34" s="110" t="n">
        <v>9751.94</v>
      </c>
      <c r="I34" s="110" t="n">
        <v>1173.77</v>
      </c>
      <c r="J34" s="110" t="n">
        <v>231.85</v>
      </c>
      <c r="K34" s="110" t="n">
        <v>20901.28</v>
      </c>
      <c r="L34" s="62" t="n">
        <v>26811.43</v>
      </c>
      <c r="M34" s="63" t="n">
        <v>21859.07</v>
      </c>
      <c r="O34" s="61" t="n">
        <v>31635.06</v>
      </c>
      <c r="P34" s="62" t="n">
        <v>34431.97</v>
      </c>
      <c r="Q34" s="62" t="n">
        <v>35095.39</v>
      </c>
      <c r="R34" s="62" t="n">
        <v>36811.08</v>
      </c>
      <c r="S34" s="62" t="n">
        <v>71740.48</v>
      </c>
      <c r="T34" s="62" t="n">
        <v>109383.96</v>
      </c>
      <c r="U34" s="62" t="n">
        <v>119135.9</v>
      </c>
      <c r="V34" s="62" t="n">
        <v>120309.67</v>
      </c>
      <c r="W34" s="62" t="n">
        <v>120541.52</v>
      </c>
      <c r="X34" s="62" t="n">
        <v>141442.8</v>
      </c>
      <c r="Y34" s="62" t="n">
        <v>168254.23</v>
      </c>
      <c r="Z34" s="63" t="n">
        <v>190113.3</v>
      </c>
      <c r="AB34" s="61" t="n">
        <v>7157.25339366516</v>
      </c>
      <c r="AC34" s="62" t="n">
        <v>635.661363636364</v>
      </c>
      <c r="AD34" s="62" t="n">
        <v>152.510344827586</v>
      </c>
      <c r="AE34" s="62" t="n">
        <v>389.929545454545</v>
      </c>
      <c r="AF34" s="62" t="n">
        <v>7831.70403587444</v>
      </c>
      <c r="AG34" s="62" t="n">
        <v>8147.93939393939</v>
      </c>
      <c r="AH34" s="62" t="n">
        <v>2070.47558386412</v>
      </c>
      <c r="AI34" s="62" t="n">
        <v>246.590336134454</v>
      </c>
      <c r="AJ34" s="62" t="n">
        <v>48.0020703933747</v>
      </c>
      <c r="AK34" s="62" t="n">
        <v>4318.44628099174</v>
      </c>
      <c r="AL34" s="62" t="n">
        <v>5539.55165289256</v>
      </c>
      <c r="AM34" s="63" t="n">
        <v>4461.03469387755</v>
      </c>
      <c r="AO34" s="61" t="n">
        <v>7157.25339366516</v>
      </c>
      <c r="AP34" s="62" t="n">
        <v>7792.91475730152</v>
      </c>
      <c r="AQ34" s="62" t="n">
        <v>7945.42510212911</v>
      </c>
      <c r="AR34" s="62" t="n">
        <v>8335.35464758365</v>
      </c>
      <c r="AS34" s="62" t="n">
        <v>16167.0586834581</v>
      </c>
      <c r="AT34" s="62" t="n">
        <v>24314.9980773975</v>
      </c>
      <c r="AU34" s="62" t="n">
        <v>26385.4736612616</v>
      </c>
      <c r="AV34" s="62" t="n">
        <v>26632.0639973961</v>
      </c>
      <c r="AW34" s="62" t="n">
        <v>26680.0660677894</v>
      </c>
      <c r="AX34" s="62" t="n">
        <v>30998.5123487812</v>
      </c>
      <c r="AY34" s="62" t="n">
        <v>36538.0640016737</v>
      </c>
      <c r="AZ34" s="63" t="n">
        <v>40999.0986955513</v>
      </c>
    </row>
    <row r="35" customFormat="false" ht="15" hidden="false" customHeight="false" outlineLevel="1" collapsed="false">
      <c r="A35" s="64" t="s">
        <v>220</v>
      </c>
      <c r="B35" s="61" t="n">
        <v>14100</v>
      </c>
      <c r="C35" s="62" t="n">
        <v>14300</v>
      </c>
      <c r="D35" s="62" t="n">
        <v>14500</v>
      </c>
      <c r="E35" s="62" t="n">
        <v>14700</v>
      </c>
      <c r="F35" s="62" t="n">
        <v>14800</v>
      </c>
      <c r="G35" s="62" t="n">
        <v>14300</v>
      </c>
      <c r="H35" s="62" t="n">
        <v>13900</v>
      </c>
      <c r="I35" s="62" t="n">
        <v>14200</v>
      </c>
      <c r="J35" s="62" t="n">
        <v>14700</v>
      </c>
      <c r="K35" s="62" t="n">
        <v>16500</v>
      </c>
      <c r="L35" s="62" t="n">
        <v>16900</v>
      </c>
      <c r="M35" s="63" t="n">
        <v>26100</v>
      </c>
      <c r="O35" s="61" t="n">
        <v>14100</v>
      </c>
      <c r="P35" s="62" t="n">
        <v>28400</v>
      </c>
      <c r="Q35" s="62" t="n">
        <v>42900</v>
      </c>
      <c r="R35" s="62" t="n">
        <v>57600</v>
      </c>
      <c r="S35" s="62" t="n">
        <v>72400</v>
      </c>
      <c r="T35" s="62" t="n">
        <v>86700</v>
      </c>
      <c r="U35" s="62" t="n">
        <v>100600</v>
      </c>
      <c r="V35" s="62" t="n">
        <v>114800</v>
      </c>
      <c r="W35" s="62" t="n">
        <v>129500</v>
      </c>
      <c r="X35" s="62" t="n">
        <v>146000</v>
      </c>
      <c r="Y35" s="62" t="n">
        <v>162900</v>
      </c>
      <c r="Z35" s="63" t="n">
        <v>189000</v>
      </c>
      <c r="AB35" s="61" t="n">
        <v>3190.04524886878</v>
      </c>
      <c r="AC35" s="62" t="n">
        <v>3250</v>
      </c>
      <c r="AD35" s="62" t="n">
        <v>3333.33333333333</v>
      </c>
      <c r="AE35" s="62" t="n">
        <v>3340.90909090909</v>
      </c>
      <c r="AF35" s="62" t="n">
        <v>3318.38565022421</v>
      </c>
      <c r="AG35" s="62" t="n">
        <v>3095.23809523809</v>
      </c>
      <c r="AH35" s="62" t="n">
        <v>2951.16772823779</v>
      </c>
      <c r="AI35" s="62" t="n">
        <v>2983.19327731092</v>
      </c>
      <c r="AJ35" s="62" t="n">
        <v>3043.47826086956</v>
      </c>
      <c r="AK35" s="62" t="n">
        <v>3409.09090909091</v>
      </c>
      <c r="AL35" s="62" t="n">
        <v>3491.73553719008</v>
      </c>
      <c r="AM35" s="63" t="n">
        <v>5326.5306122449</v>
      </c>
      <c r="AO35" s="61" t="n">
        <v>3190.04524886878</v>
      </c>
      <c r="AP35" s="62" t="n">
        <v>6440.04524886878</v>
      </c>
      <c r="AQ35" s="62" t="n">
        <v>9773.37858220211</v>
      </c>
      <c r="AR35" s="62" t="n">
        <v>13114.2876731112</v>
      </c>
      <c r="AS35" s="62" t="n">
        <v>16432.6733233354</v>
      </c>
      <c r="AT35" s="62" t="n">
        <v>19527.9114185735</v>
      </c>
      <c r="AU35" s="62" t="n">
        <v>22479.0791468113</v>
      </c>
      <c r="AV35" s="62" t="n">
        <v>25462.2724241222</v>
      </c>
      <c r="AW35" s="62" t="n">
        <v>28505.7506849918</v>
      </c>
      <c r="AX35" s="62" t="n">
        <v>31914.8415940827</v>
      </c>
      <c r="AY35" s="62" t="n">
        <v>35406.5771312728</v>
      </c>
      <c r="AZ35" s="63" t="n">
        <v>40733.1077435177</v>
      </c>
    </row>
    <row r="36" customFormat="false" ht="15" hidden="false" customHeight="false" outlineLevel="1" collapsed="false">
      <c r="A36" s="64" t="s">
        <v>221</v>
      </c>
      <c r="B36" s="61" t="n">
        <v>8073.6</v>
      </c>
      <c r="C36" s="62" t="n">
        <v>11507.2</v>
      </c>
      <c r="D36" s="62" t="n">
        <v>11600</v>
      </c>
      <c r="E36" s="62" t="n">
        <v>0</v>
      </c>
      <c r="F36" s="62" t="n">
        <v>0</v>
      </c>
      <c r="G36" s="62" t="n">
        <v>0</v>
      </c>
      <c r="H36" s="62" t="n">
        <v>0</v>
      </c>
      <c r="I36" s="62" t="n">
        <v>0</v>
      </c>
      <c r="J36" s="62" t="n">
        <v>0</v>
      </c>
      <c r="K36" s="62" t="n">
        <v>0</v>
      </c>
      <c r="L36" s="62" t="n">
        <v>0</v>
      </c>
      <c r="M36" s="63" t="n">
        <v>0</v>
      </c>
      <c r="O36" s="61" t="n">
        <v>8073.6</v>
      </c>
      <c r="P36" s="62" t="n">
        <v>19580.8</v>
      </c>
      <c r="Q36" s="62" t="n">
        <v>31180.8</v>
      </c>
      <c r="R36" s="62" t="n">
        <v>31180.8</v>
      </c>
      <c r="S36" s="62" t="n">
        <v>31180.8</v>
      </c>
      <c r="T36" s="62" t="n">
        <v>31180.8</v>
      </c>
      <c r="U36" s="62" t="n">
        <v>31180.8</v>
      </c>
      <c r="V36" s="62" t="n">
        <v>31180.8</v>
      </c>
      <c r="W36" s="62" t="n">
        <v>31180.8</v>
      </c>
      <c r="X36" s="62" t="n">
        <v>31180.8</v>
      </c>
      <c r="Y36" s="62" t="n">
        <v>31180.8</v>
      </c>
      <c r="Z36" s="63" t="n">
        <v>31180.8</v>
      </c>
      <c r="AB36" s="61" t="n">
        <v>1826.60633484163</v>
      </c>
      <c r="AC36" s="62" t="n">
        <v>2615.27272727273</v>
      </c>
      <c r="AD36" s="62" t="n">
        <v>2666.66666666667</v>
      </c>
      <c r="AE36" s="62" t="n">
        <v>0</v>
      </c>
      <c r="AF36" s="62" t="n">
        <v>0</v>
      </c>
      <c r="AG36" s="62" t="n">
        <v>0</v>
      </c>
      <c r="AH36" s="62" t="n">
        <v>0</v>
      </c>
      <c r="AI36" s="62" t="n">
        <v>0</v>
      </c>
      <c r="AJ36" s="62" t="n">
        <v>0</v>
      </c>
      <c r="AK36" s="62" t="n">
        <v>0</v>
      </c>
      <c r="AL36" s="62" t="n">
        <v>0</v>
      </c>
      <c r="AM36" s="63" t="n">
        <v>0</v>
      </c>
      <c r="AO36" s="61" t="n">
        <v>1826.60633484163</v>
      </c>
      <c r="AP36" s="62" t="n">
        <v>4441.87906211436</v>
      </c>
      <c r="AQ36" s="62" t="n">
        <v>7108.54572878102</v>
      </c>
      <c r="AR36" s="62" t="n">
        <v>7108.54572878102</v>
      </c>
      <c r="AS36" s="62" t="n">
        <v>7108.54572878102</v>
      </c>
      <c r="AT36" s="62" t="n">
        <v>7108.54572878102</v>
      </c>
      <c r="AU36" s="62" t="n">
        <v>7108.54572878102</v>
      </c>
      <c r="AV36" s="62" t="n">
        <v>7108.54572878102</v>
      </c>
      <c r="AW36" s="62" t="n">
        <v>7108.54572878102</v>
      </c>
      <c r="AX36" s="62" t="n">
        <v>7108.54572878102</v>
      </c>
      <c r="AY36" s="62" t="n">
        <v>7108.54572878102</v>
      </c>
      <c r="AZ36" s="63" t="n">
        <v>7108.54572878102</v>
      </c>
    </row>
    <row r="37" customFormat="false" ht="15" hidden="false" customHeight="false" outlineLevel="1" collapsed="false">
      <c r="A37" s="64" t="s">
        <v>222</v>
      </c>
      <c r="B37" s="61" t="n">
        <v>0</v>
      </c>
      <c r="C37" s="62" t="n">
        <v>0</v>
      </c>
      <c r="D37" s="62" t="n">
        <v>0</v>
      </c>
      <c r="E37" s="62" t="n">
        <v>0</v>
      </c>
      <c r="F37" s="62" t="n">
        <v>0</v>
      </c>
      <c r="G37" s="62" t="n">
        <v>41336.75</v>
      </c>
      <c r="H37" s="62" t="n">
        <v>0</v>
      </c>
      <c r="I37" s="62" t="n">
        <v>0</v>
      </c>
      <c r="J37" s="62" t="n">
        <v>0</v>
      </c>
      <c r="K37" s="62" t="n">
        <v>11937.12</v>
      </c>
      <c r="L37" s="62" t="n">
        <v>140913.72</v>
      </c>
      <c r="M37" s="63" t="n">
        <v>349998.9</v>
      </c>
      <c r="O37" s="61" t="n">
        <v>0</v>
      </c>
      <c r="P37" s="62" t="n">
        <v>0</v>
      </c>
      <c r="Q37" s="62" t="n">
        <v>0</v>
      </c>
      <c r="R37" s="62" t="n">
        <v>0</v>
      </c>
      <c r="S37" s="62" t="n">
        <v>0</v>
      </c>
      <c r="T37" s="62" t="n">
        <v>41336.75</v>
      </c>
      <c r="U37" s="62" t="n">
        <v>41336.75</v>
      </c>
      <c r="V37" s="62" t="n">
        <v>41336.75</v>
      </c>
      <c r="W37" s="62" t="n">
        <v>41336.75</v>
      </c>
      <c r="X37" s="62" t="n">
        <v>53273.87</v>
      </c>
      <c r="Y37" s="62" t="n">
        <v>194187.59</v>
      </c>
      <c r="Z37" s="63" t="n">
        <v>544186.49</v>
      </c>
      <c r="AB37" s="61" t="n">
        <v>0</v>
      </c>
      <c r="AC37" s="62" t="n">
        <v>0</v>
      </c>
      <c r="AD37" s="62" t="n">
        <v>0</v>
      </c>
      <c r="AE37" s="62" t="n">
        <v>0</v>
      </c>
      <c r="AF37" s="62" t="n">
        <v>0</v>
      </c>
      <c r="AG37" s="62" t="n">
        <v>8947.34848484849</v>
      </c>
      <c r="AH37" s="62" t="n">
        <v>0</v>
      </c>
      <c r="AI37" s="62" t="n">
        <v>0</v>
      </c>
      <c r="AJ37" s="62" t="n">
        <v>0</v>
      </c>
      <c r="AK37" s="62" t="n">
        <v>2466.34710743802</v>
      </c>
      <c r="AL37" s="62" t="n">
        <v>29114.4049586777</v>
      </c>
      <c r="AM37" s="63" t="n">
        <v>71428.3469387755</v>
      </c>
      <c r="AO37" s="61" t="n">
        <v>0</v>
      </c>
      <c r="AP37" s="62" t="n">
        <v>0</v>
      </c>
      <c r="AQ37" s="62" t="n">
        <v>0</v>
      </c>
      <c r="AR37" s="62" t="n">
        <v>0</v>
      </c>
      <c r="AS37" s="62" t="n">
        <v>0</v>
      </c>
      <c r="AT37" s="62" t="n">
        <v>8947.34848484849</v>
      </c>
      <c r="AU37" s="62" t="n">
        <v>8947.34848484849</v>
      </c>
      <c r="AV37" s="62" t="n">
        <v>8947.34848484849</v>
      </c>
      <c r="AW37" s="62" t="n">
        <v>8947.34848484849</v>
      </c>
      <c r="AX37" s="62" t="n">
        <v>11413.6955922865</v>
      </c>
      <c r="AY37" s="62" t="n">
        <v>40528.1005509642</v>
      </c>
      <c r="AZ37" s="63" t="n">
        <v>111956.44748974</v>
      </c>
    </row>
    <row r="38" customFormat="false" ht="15" hidden="false" customHeight="false" outlineLevel="1" collapsed="false">
      <c r="A38" s="64" t="s">
        <v>282</v>
      </c>
      <c r="B38" s="61" t="n">
        <v>0</v>
      </c>
      <c r="C38" s="62" t="n">
        <v>0</v>
      </c>
      <c r="D38" s="62" t="n">
        <v>0</v>
      </c>
      <c r="E38" s="62" t="n">
        <v>0</v>
      </c>
      <c r="F38" s="62" t="n">
        <v>0</v>
      </c>
      <c r="G38" s="62" t="n">
        <v>0</v>
      </c>
      <c r="H38" s="62" t="n">
        <v>0</v>
      </c>
      <c r="I38" s="62" t="n">
        <v>0</v>
      </c>
      <c r="J38" s="62" t="n">
        <v>0</v>
      </c>
      <c r="K38" s="62" t="n">
        <v>61982.95</v>
      </c>
      <c r="L38" s="62" t="n">
        <v>43886.46</v>
      </c>
      <c r="M38" s="75" t="n">
        <v>34490.06</v>
      </c>
      <c r="O38" s="61" t="n">
        <v>0</v>
      </c>
      <c r="P38" s="62" t="n">
        <v>0</v>
      </c>
      <c r="Q38" s="62" t="n">
        <v>0</v>
      </c>
      <c r="R38" s="62" t="n">
        <v>0</v>
      </c>
      <c r="S38" s="62" t="n">
        <v>0</v>
      </c>
      <c r="T38" s="62" t="n">
        <v>0</v>
      </c>
      <c r="U38" s="62" t="n">
        <v>0</v>
      </c>
      <c r="V38" s="62" t="n">
        <v>0</v>
      </c>
      <c r="W38" s="62" t="n">
        <v>0</v>
      </c>
      <c r="X38" s="62" t="n">
        <v>61982.95</v>
      </c>
      <c r="Y38" s="62" t="n">
        <v>105869.41</v>
      </c>
      <c r="Z38" s="63" t="n">
        <v>140359.47</v>
      </c>
      <c r="AB38" s="61" t="n">
        <v>0</v>
      </c>
      <c r="AC38" s="62" t="n">
        <v>0</v>
      </c>
      <c r="AD38" s="62" t="n">
        <v>0</v>
      </c>
      <c r="AE38" s="62" t="n">
        <v>0</v>
      </c>
      <c r="AF38" s="62" t="n">
        <v>0</v>
      </c>
      <c r="AG38" s="62" t="n">
        <v>0</v>
      </c>
      <c r="AH38" s="62" t="n">
        <v>0</v>
      </c>
      <c r="AI38" s="62" t="n">
        <v>0</v>
      </c>
      <c r="AJ38" s="62" t="n">
        <v>0</v>
      </c>
      <c r="AK38" s="62" t="n">
        <v>12806.3946280992</v>
      </c>
      <c r="AL38" s="62" t="n">
        <v>9067.45041322314</v>
      </c>
      <c r="AM38" s="63" t="n">
        <v>7038.78775510204</v>
      </c>
      <c r="AO38" s="61" t="n">
        <v>0</v>
      </c>
      <c r="AP38" s="62" t="n">
        <v>0</v>
      </c>
      <c r="AQ38" s="62" t="n">
        <v>0</v>
      </c>
      <c r="AR38" s="62" t="n">
        <v>0</v>
      </c>
      <c r="AS38" s="62" t="n">
        <v>0</v>
      </c>
      <c r="AT38" s="62" t="n">
        <v>0</v>
      </c>
      <c r="AU38" s="62" t="n">
        <v>0</v>
      </c>
      <c r="AV38" s="62" t="n">
        <v>0</v>
      </c>
      <c r="AW38" s="62" t="n">
        <v>0</v>
      </c>
      <c r="AX38" s="62" t="n">
        <v>143494.054408324</v>
      </c>
      <c r="AY38" s="62" t="n">
        <v>152561.504821547</v>
      </c>
      <c r="AZ38" s="63" t="n">
        <v>159600.292576649</v>
      </c>
    </row>
    <row r="39" customFormat="false" ht="15" hidden="false" customHeight="false" outlineLevel="0" collapsed="false">
      <c r="A39" s="54" t="s">
        <v>224</v>
      </c>
      <c r="B39" s="76" t="n">
        <v>70109.56</v>
      </c>
      <c r="C39" s="76" t="n">
        <v>39737.51</v>
      </c>
      <c r="D39" s="76" t="n">
        <v>42416.82</v>
      </c>
      <c r="E39" s="76" t="n">
        <v>29019.09</v>
      </c>
      <c r="F39" s="76" t="n">
        <v>76670.83</v>
      </c>
      <c r="G39" s="76" t="n">
        <v>117674.76</v>
      </c>
      <c r="H39" s="76" t="n">
        <v>35335.34</v>
      </c>
      <c r="I39" s="76" t="n">
        <v>27707.17</v>
      </c>
      <c r="J39" s="76" t="n">
        <v>30910.44</v>
      </c>
      <c r="K39" s="76" t="n">
        <v>128054.75</v>
      </c>
      <c r="L39" s="76" t="n">
        <v>246995.01</v>
      </c>
      <c r="M39" s="76" t="n">
        <v>449381.43</v>
      </c>
      <c r="O39" s="76" t="n">
        <v>70109.56</v>
      </c>
      <c r="P39" s="76" t="n">
        <v>109847.07</v>
      </c>
      <c r="Q39" s="76" t="n">
        <v>152263.89</v>
      </c>
      <c r="R39" s="76" t="n">
        <v>181282.98</v>
      </c>
      <c r="S39" s="76" t="n">
        <v>257953.81</v>
      </c>
      <c r="T39" s="76" t="n">
        <v>375628.57</v>
      </c>
      <c r="U39" s="76" t="n">
        <v>410963.91</v>
      </c>
      <c r="V39" s="76" t="n">
        <v>438671.08</v>
      </c>
      <c r="W39" s="76" t="n">
        <v>469581.52</v>
      </c>
      <c r="X39" s="76" t="n">
        <v>597636.27</v>
      </c>
      <c r="Y39" s="76" t="n">
        <v>844631.28</v>
      </c>
      <c r="Z39" s="76" t="n">
        <v>1294012.71</v>
      </c>
      <c r="AB39" s="76" t="n">
        <v>15861.8914027149</v>
      </c>
      <c r="AC39" s="76" t="n">
        <v>9031.25227272727</v>
      </c>
      <c r="AD39" s="76" t="n">
        <v>9750.99310344828</v>
      </c>
      <c r="AE39" s="76" t="n">
        <v>6595.24772727273</v>
      </c>
      <c r="AF39" s="76" t="n">
        <v>17190.769058296</v>
      </c>
      <c r="AG39" s="76" t="n">
        <v>25470.7272727273</v>
      </c>
      <c r="AH39" s="76" t="n">
        <v>7502.19532908705</v>
      </c>
      <c r="AI39" s="76" t="n">
        <v>5820.83403361345</v>
      </c>
      <c r="AJ39" s="76" t="n">
        <v>6399.67701863354</v>
      </c>
      <c r="AK39" s="76" t="n">
        <v>26457.5929752066</v>
      </c>
      <c r="AL39" s="76" t="n">
        <v>51032.0268595041</v>
      </c>
      <c r="AM39" s="76" t="n">
        <v>91710.4959183673</v>
      </c>
      <c r="AO39" s="76" t="n">
        <v>15861.8914027149</v>
      </c>
      <c r="AP39" s="76" t="n">
        <v>24893.1436754422</v>
      </c>
      <c r="AQ39" s="76" t="n">
        <v>34644.1367788905</v>
      </c>
      <c r="AR39" s="76" t="n">
        <v>41239.3845061632</v>
      </c>
      <c r="AS39" s="76" t="n">
        <v>58430.1535644592</v>
      </c>
      <c r="AT39" s="76" t="n">
        <v>83900.8808371865</v>
      </c>
      <c r="AU39" s="76" t="n">
        <v>91403.0761662735</v>
      </c>
      <c r="AV39" s="76" t="n">
        <v>97223.9101998869</v>
      </c>
      <c r="AW39" s="76" t="n">
        <v>103623.58721852</v>
      </c>
      <c r="AX39" s="76" t="n">
        <v>130081.180193727</v>
      </c>
      <c r="AY39" s="76" t="n">
        <v>181113.207053231</v>
      </c>
      <c r="AZ39" s="76" t="n">
        <v>272823.702971599</v>
      </c>
    </row>
    <row r="40" customFormat="false" ht="15" hidden="false" customHeight="false" outlineLevel="0" collapsed="false">
      <c r="A40" s="64"/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4"/>
      <c r="O40" s="71" t="n">
        <v>0</v>
      </c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4"/>
      <c r="AB40" s="71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4"/>
      <c r="AO40" s="71" t="n">
        <v>0</v>
      </c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4"/>
    </row>
    <row r="41" customFormat="false" ht="16.5" hidden="false" customHeight="false" outlineLevel="0" collapsed="false">
      <c r="A41" s="54" t="s">
        <v>225</v>
      </c>
      <c r="B41" s="77" t="n">
        <v>3642837.92</v>
      </c>
      <c r="C41" s="77" t="n">
        <v>830428.74</v>
      </c>
      <c r="D41" s="77" t="n">
        <v>332795.5</v>
      </c>
      <c r="E41" s="77" t="n">
        <v>684702.87</v>
      </c>
      <c r="F41" s="77" t="n">
        <v>1793722.06</v>
      </c>
      <c r="G41" s="77" t="n">
        <v>1314220.41</v>
      </c>
      <c r="H41" s="77" t="n">
        <v>871728.32</v>
      </c>
      <c r="I41" s="77" t="n">
        <v>-265071.2</v>
      </c>
      <c r="J41" s="77" t="n">
        <v>384520.95</v>
      </c>
      <c r="K41" s="77" t="n">
        <v>2531878.22</v>
      </c>
      <c r="L41" s="77" t="n">
        <v>4741136.18</v>
      </c>
      <c r="M41" s="77" t="n">
        <v>3220101.34</v>
      </c>
      <c r="O41" s="77" t="n">
        <v>3642837.92</v>
      </c>
      <c r="P41" s="77" t="n">
        <v>4473266.66</v>
      </c>
      <c r="Q41" s="77" t="n">
        <v>4806062.16</v>
      </c>
      <c r="R41" s="77" t="n">
        <v>5490765.03</v>
      </c>
      <c r="S41" s="77" t="n">
        <v>7284487.09</v>
      </c>
      <c r="T41" s="77" t="n">
        <v>8598707.5</v>
      </c>
      <c r="U41" s="77" t="n">
        <v>9470435.82</v>
      </c>
      <c r="V41" s="77" t="n">
        <v>9205364.62</v>
      </c>
      <c r="W41" s="77" t="n">
        <v>9589885.57</v>
      </c>
      <c r="X41" s="77" t="n">
        <v>12121763.79</v>
      </c>
      <c r="Y41" s="77" t="n">
        <v>16862899.97</v>
      </c>
      <c r="Z41" s="77" t="n">
        <v>20083001.31</v>
      </c>
      <c r="AB41" s="77" t="n">
        <v>824171.475113122</v>
      </c>
      <c r="AC41" s="77" t="n">
        <v>188733.804545455</v>
      </c>
      <c r="AD41" s="77" t="n">
        <v>76504.7126436782</v>
      </c>
      <c r="AE41" s="77" t="n">
        <v>155614.288636364</v>
      </c>
      <c r="AF41" s="77" t="n">
        <v>402179.834080718</v>
      </c>
      <c r="AG41" s="77" t="n">
        <v>284463.292207792</v>
      </c>
      <c r="AH41" s="77" t="n">
        <v>185080.322717622</v>
      </c>
      <c r="AI41" s="77" t="n">
        <v>-55687.2268907563</v>
      </c>
      <c r="AJ41" s="77" t="n">
        <v>79610.9627329193</v>
      </c>
      <c r="AK41" s="77" t="n">
        <v>523115.334710744</v>
      </c>
      <c r="AL41" s="77" t="n">
        <v>979573.590909091</v>
      </c>
      <c r="AM41" s="77" t="n">
        <v>657163.53877551</v>
      </c>
      <c r="AO41" s="77" t="n">
        <v>824171.475113122</v>
      </c>
      <c r="AP41" s="77" t="n">
        <v>1012905.27965858</v>
      </c>
      <c r="AQ41" s="77" t="n">
        <v>1089409.99230226</v>
      </c>
      <c r="AR41" s="77" t="n">
        <v>1245024.28093862</v>
      </c>
      <c r="AS41" s="77" t="n">
        <v>1647204.11501934</v>
      </c>
      <c r="AT41" s="77" t="n">
        <v>1931667.40722713</v>
      </c>
      <c r="AU41" s="77" t="n">
        <v>2116747.72994475</v>
      </c>
      <c r="AV41" s="77" t="n">
        <v>2061060.50305399</v>
      </c>
      <c r="AW41" s="77" t="n">
        <v>2140671.46578691</v>
      </c>
      <c r="AX41" s="77" t="n">
        <v>2663786.80049766</v>
      </c>
      <c r="AY41" s="77" t="n">
        <v>3643360.39140675</v>
      </c>
      <c r="AZ41" s="77" t="n">
        <v>4300523.93018226</v>
      </c>
    </row>
    <row r="42" customFormat="false" ht="15" hidden="false" customHeight="false" outlineLevel="0" collapsed="false">
      <c r="A42" s="64"/>
      <c r="B42" s="78" t="n">
        <v>4628.76482846252</v>
      </c>
      <c r="C42" s="78" t="n">
        <v>1055.1826429479</v>
      </c>
      <c r="D42" s="78" t="n">
        <v>422.865946632783</v>
      </c>
      <c r="E42" s="78" t="n">
        <v>870.016353240153</v>
      </c>
      <c r="F42" s="78" t="n">
        <v>2279.18940279543</v>
      </c>
      <c r="G42" s="78" t="n">
        <v>1669.91157560356</v>
      </c>
      <c r="H42" s="78" t="n">
        <v>1107.6598729352</v>
      </c>
      <c r="I42" s="78" t="n">
        <v>-336.812198221093</v>
      </c>
      <c r="J42" s="78" t="n">
        <v>488.590787801779</v>
      </c>
      <c r="K42" s="78" t="n">
        <v>3217.12607369759</v>
      </c>
      <c r="L42" s="118" t="n">
        <v>6024.31534942821</v>
      </c>
      <c r="M42" s="118" t="n">
        <v>4091.61542566709</v>
      </c>
      <c r="O42" s="78" t="n">
        <v>4628.76482846252</v>
      </c>
      <c r="P42" s="78" t="n">
        <v>3008.2492669805</v>
      </c>
      <c r="Q42" s="78" t="n">
        <v>2447.07849287169</v>
      </c>
      <c r="R42" s="78" t="n">
        <v>2258.64460304401</v>
      </c>
      <c r="S42" s="78" t="n">
        <v>2384.44749263502</v>
      </c>
      <c r="T42" s="78" t="n">
        <v>2323.975</v>
      </c>
      <c r="U42" s="78" t="n">
        <v>2190.20254856614</v>
      </c>
      <c r="V42" s="79"/>
      <c r="W42" s="79"/>
      <c r="X42" s="79"/>
      <c r="Y42" s="79"/>
      <c r="Z42" s="80"/>
      <c r="AB42" s="81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80"/>
      <c r="AO42" s="81" t="n">
        <v>0</v>
      </c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80"/>
    </row>
    <row r="43" customFormat="false" ht="15" hidden="false" customHeight="false" outlineLevel="1" collapsed="false">
      <c r="A43" s="54" t="s">
        <v>226</v>
      </c>
      <c r="B43" s="71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4"/>
      <c r="O43" s="71" t="n">
        <v>0</v>
      </c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4"/>
      <c r="AB43" s="71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4"/>
      <c r="AO43" s="71" t="n">
        <v>0</v>
      </c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4"/>
    </row>
    <row r="44" customFormat="false" ht="15" hidden="false" customHeight="false" outlineLevel="1" collapsed="false">
      <c r="A44" s="64" t="s">
        <v>227</v>
      </c>
      <c r="B44" s="61" t="n">
        <v>378017.39</v>
      </c>
      <c r="C44" s="62" t="n">
        <v>58495.04</v>
      </c>
      <c r="D44" s="62" t="n">
        <v>10834.91</v>
      </c>
      <c r="E44" s="62" t="n">
        <v>6771.12</v>
      </c>
      <c r="F44" s="62" t="n">
        <v>225.36</v>
      </c>
      <c r="G44" s="62" t="n">
        <v>263685.22</v>
      </c>
      <c r="H44" s="62" t="n">
        <v>3520.5</v>
      </c>
      <c r="I44" s="62" t="n">
        <v>225.36</v>
      </c>
      <c r="J44" s="62" t="n">
        <v>640.23</v>
      </c>
      <c r="K44" s="62" t="n">
        <v>0</v>
      </c>
      <c r="L44" s="62" t="n">
        <v>0</v>
      </c>
      <c r="M44" s="63" t="n">
        <v>0</v>
      </c>
      <c r="O44" s="61" t="n">
        <v>378017.39</v>
      </c>
      <c r="P44" s="62" t="n">
        <v>436512.43</v>
      </c>
      <c r="Q44" s="62" t="n">
        <v>447347.34</v>
      </c>
      <c r="R44" s="62" t="n">
        <v>454118.46</v>
      </c>
      <c r="S44" s="62" t="n">
        <v>454343.82</v>
      </c>
      <c r="T44" s="62" t="n">
        <v>718029.04</v>
      </c>
      <c r="U44" s="62" t="n">
        <v>721549.54</v>
      </c>
      <c r="V44" s="62" t="n">
        <v>721774.9</v>
      </c>
      <c r="W44" s="62" t="n">
        <v>722415.13</v>
      </c>
      <c r="X44" s="62" t="n">
        <v>722415.13</v>
      </c>
      <c r="Y44" s="62" t="n">
        <v>722415.13</v>
      </c>
      <c r="Z44" s="63" t="n">
        <v>722415.13</v>
      </c>
      <c r="AB44" s="61" t="n">
        <v>85524.2963800905</v>
      </c>
      <c r="AC44" s="62" t="n">
        <v>13294.3272727273</v>
      </c>
      <c r="AD44" s="62" t="n">
        <v>2490.78390804598</v>
      </c>
      <c r="AE44" s="62" t="n">
        <v>1538.89090909091</v>
      </c>
      <c r="AF44" s="62" t="n">
        <v>50.5291479820628</v>
      </c>
      <c r="AG44" s="62" t="n">
        <v>57074.7229437229</v>
      </c>
      <c r="AH44" s="62" t="n">
        <v>747.452229299363</v>
      </c>
      <c r="AI44" s="62" t="n">
        <v>47.3445378151261</v>
      </c>
      <c r="AJ44" s="62" t="n">
        <v>132.552795031056</v>
      </c>
      <c r="AK44" s="62" t="n">
        <v>0</v>
      </c>
      <c r="AL44" s="62" t="n">
        <v>0</v>
      </c>
      <c r="AM44" s="63" t="n">
        <v>0</v>
      </c>
      <c r="AO44" s="61" t="n">
        <v>85524.2963800905</v>
      </c>
      <c r="AP44" s="62" t="n">
        <v>98818.6236528178</v>
      </c>
      <c r="AQ44" s="62" t="n">
        <v>101309.407560864</v>
      </c>
      <c r="AR44" s="62" t="n">
        <v>102848.298469955</v>
      </c>
      <c r="AS44" s="62" t="n">
        <v>102898.827617937</v>
      </c>
      <c r="AT44" s="62" t="n">
        <v>159973.55056166</v>
      </c>
      <c r="AU44" s="62" t="n">
        <v>160721.002790959</v>
      </c>
      <c r="AV44" s="62" t="n">
        <v>160768.347328774</v>
      </c>
      <c r="AW44" s="62" t="n">
        <v>160900.900123805</v>
      </c>
      <c r="AX44" s="62" t="n">
        <v>160900.900123805</v>
      </c>
      <c r="AY44" s="62" t="n">
        <v>160900.900123805</v>
      </c>
      <c r="AZ44" s="63" t="n">
        <v>160900.900123805</v>
      </c>
    </row>
    <row r="45" customFormat="false" ht="15" hidden="false" customHeight="false" outlineLevel="1" collapsed="false">
      <c r="A45" s="64" t="s">
        <v>228</v>
      </c>
      <c r="B45" s="61" t="n">
        <v>114985.3</v>
      </c>
      <c r="C45" s="62" t="n">
        <v>17672.39</v>
      </c>
      <c r="D45" s="62" t="n">
        <v>2958.67</v>
      </c>
      <c r="E45" s="62" t="n">
        <v>2332.58</v>
      </c>
      <c r="F45" s="62" t="n">
        <v>67.61</v>
      </c>
      <c r="G45" s="62" t="n">
        <v>78880.54</v>
      </c>
      <c r="H45" s="62" t="n">
        <v>0</v>
      </c>
      <c r="I45" s="62" t="n">
        <v>50</v>
      </c>
      <c r="J45" s="62" t="n">
        <v>150</v>
      </c>
      <c r="K45" s="62" t="n">
        <v>0</v>
      </c>
      <c r="L45" s="62" t="n">
        <v>0</v>
      </c>
      <c r="M45" s="63" t="n">
        <v>0</v>
      </c>
      <c r="O45" s="61" t="n">
        <v>114985.3</v>
      </c>
      <c r="P45" s="62" t="n">
        <v>132657.69</v>
      </c>
      <c r="Q45" s="62" t="n">
        <v>135616.36</v>
      </c>
      <c r="R45" s="62" t="n">
        <v>137948.94</v>
      </c>
      <c r="S45" s="62" t="n">
        <v>138016.55</v>
      </c>
      <c r="T45" s="62" t="n">
        <v>216897.09</v>
      </c>
      <c r="U45" s="62" t="n">
        <v>216897.09</v>
      </c>
      <c r="V45" s="62" t="n">
        <v>216947.09</v>
      </c>
      <c r="W45" s="62" t="n">
        <v>217097.09</v>
      </c>
      <c r="X45" s="62" t="n">
        <v>217097.09</v>
      </c>
      <c r="Y45" s="62" t="n">
        <v>217097.09</v>
      </c>
      <c r="Z45" s="63" t="n">
        <v>217097.09</v>
      </c>
      <c r="AB45" s="61" t="n">
        <v>26014.7737556561</v>
      </c>
      <c r="AC45" s="62" t="n">
        <v>4016.45227272727</v>
      </c>
      <c r="AD45" s="62" t="n">
        <v>680.154022988506</v>
      </c>
      <c r="AE45" s="62" t="n">
        <v>530.131818181818</v>
      </c>
      <c r="AF45" s="62" t="n">
        <v>15.1591928251121</v>
      </c>
      <c r="AG45" s="62" t="n">
        <v>17073.70995671</v>
      </c>
      <c r="AH45" s="62" t="n">
        <v>0</v>
      </c>
      <c r="AI45" s="62" t="n">
        <v>10.5042016806723</v>
      </c>
      <c r="AJ45" s="62" t="n">
        <v>31.055900621118</v>
      </c>
      <c r="AK45" s="62" t="n">
        <v>0</v>
      </c>
      <c r="AL45" s="62" t="n">
        <v>0</v>
      </c>
      <c r="AM45" s="63" t="n">
        <v>0</v>
      </c>
      <c r="AO45" s="61" t="n">
        <v>26014.7737556561</v>
      </c>
      <c r="AP45" s="62" t="n">
        <v>30031.2260283834</v>
      </c>
      <c r="AQ45" s="62" t="n">
        <v>30711.3800513719</v>
      </c>
      <c r="AR45" s="62" t="n">
        <v>31241.5118695537</v>
      </c>
      <c r="AS45" s="62" t="n">
        <v>31256.6710623788</v>
      </c>
      <c r="AT45" s="62" t="n">
        <v>48330.3810190888</v>
      </c>
      <c r="AU45" s="62" t="n">
        <v>48330.3810190888</v>
      </c>
      <c r="AV45" s="62" t="n">
        <v>48340.8852207695</v>
      </c>
      <c r="AW45" s="62" t="n">
        <v>48371.9411213906</v>
      </c>
      <c r="AX45" s="62" t="n">
        <v>48371.9411213906</v>
      </c>
      <c r="AY45" s="62" t="n">
        <v>48371.9411213906</v>
      </c>
      <c r="AZ45" s="63" t="n">
        <v>48371.9411213906</v>
      </c>
    </row>
    <row r="46" customFormat="false" ht="15" hidden="false" customHeight="false" outlineLevel="1" collapsed="false">
      <c r="A46" s="64" t="s">
        <v>229</v>
      </c>
      <c r="B46" s="61" t="n">
        <v>0</v>
      </c>
      <c r="C46" s="62" t="n">
        <v>0</v>
      </c>
      <c r="D46" s="62" t="n">
        <v>0</v>
      </c>
      <c r="E46" s="62" t="n">
        <v>0</v>
      </c>
      <c r="F46" s="62" t="n">
        <v>0</v>
      </c>
      <c r="G46" s="62" t="n">
        <v>0</v>
      </c>
      <c r="H46" s="62" t="n">
        <v>0</v>
      </c>
      <c r="I46" s="62" t="n">
        <v>0</v>
      </c>
      <c r="J46" s="62" t="n">
        <v>0</v>
      </c>
      <c r="K46" s="62" t="n">
        <v>0</v>
      </c>
      <c r="L46" s="62" t="n">
        <v>0</v>
      </c>
      <c r="M46" s="63" t="n">
        <v>7440.76</v>
      </c>
      <c r="O46" s="61" t="n">
        <v>0</v>
      </c>
      <c r="P46" s="62" t="n">
        <v>0</v>
      </c>
      <c r="Q46" s="62" t="n">
        <v>0</v>
      </c>
      <c r="R46" s="62" t="n">
        <v>0</v>
      </c>
      <c r="S46" s="62" t="n">
        <v>0</v>
      </c>
      <c r="T46" s="62" t="n">
        <v>0</v>
      </c>
      <c r="U46" s="62" t="n">
        <v>0</v>
      </c>
      <c r="V46" s="62" t="n">
        <v>0</v>
      </c>
      <c r="W46" s="62" t="n">
        <v>0</v>
      </c>
      <c r="X46" s="62" t="n">
        <v>0</v>
      </c>
      <c r="Y46" s="62" t="n">
        <v>0</v>
      </c>
      <c r="Z46" s="63" t="n">
        <v>7440.76</v>
      </c>
      <c r="AB46" s="61" t="n">
        <v>0</v>
      </c>
      <c r="AC46" s="62" t="n">
        <v>0</v>
      </c>
      <c r="AD46" s="62" t="n">
        <v>0</v>
      </c>
      <c r="AE46" s="62" t="n">
        <v>0</v>
      </c>
      <c r="AF46" s="62" t="n">
        <v>0</v>
      </c>
      <c r="AG46" s="62" t="n">
        <v>0</v>
      </c>
      <c r="AH46" s="62" t="n">
        <v>0</v>
      </c>
      <c r="AI46" s="62" t="n">
        <v>0</v>
      </c>
      <c r="AJ46" s="62" t="n">
        <v>0</v>
      </c>
      <c r="AK46" s="62" t="n">
        <v>0</v>
      </c>
      <c r="AL46" s="62" t="n">
        <v>0</v>
      </c>
      <c r="AM46" s="63" t="n">
        <v>1518.52244897959</v>
      </c>
      <c r="AO46" s="61" t="n">
        <v>0</v>
      </c>
      <c r="AP46" s="62" t="n">
        <v>0</v>
      </c>
      <c r="AQ46" s="62" t="n">
        <v>0</v>
      </c>
      <c r="AR46" s="62" t="n">
        <v>0</v>
      </c>
      <c r="AS46" s="62" t="n">
        <v>0</v>
      </c>
      <c r="AT46" s="62" t="n">
        <v>0</v>
      </c>
      <c r="AU46" s="62" t="n">
        <v>0</v>
      </c>
      <c r="AV46" s="62" t="n">
        <v>0</v>
      </c>
      <c r="AW46" s="62" t="n">
        <v>0</v>
      </c>
      <c r="AX46" s="62" t="n">
        <v>0</v>
      </c>
      <c r="AY46" s="62" t="n">
        <v>0</v>
      </c>
      <c r="AZ46" s="63" t="n">
        <v>1518.52244897959</v>
      </c>
    </row>
    <row r="47" customFormat="false" ht="15" hidden="false" customHeight="false" outlineLevel="1" collapsed="false">
      <c r="A47" s="64" t="s">
        <v>230</v>
      </c>
      <c r="B47" s="61" t="n">
        <v>17600</v>
      </c>
      <c r="C47" s="62" t="n">
        <v>2400</v>
      </c>
      <c r="D47" s="62" t="n">
        <v>400</v>
      </c>
      <c r="E47" s="62" t="n">
        <v>1000</v>
      </c>
      <c r="F47" s="62" t="n">
        <v>100</v>
      </c>
      <c r="G47" s="62" t="n">
        <v>13800</v>
      </c>
      <c r="H47" s="62" t="n">
        <v>0</v>
      </c>
      <c r="I47" s="62" t="n">
        <v>100</v>
      </c>
      <c r="J47" s="62" t="n">
        <v>300</v>
      </c>
      <c r="K47" s="62" t="n">
        <v>210099.98</v>
      </c>
      <c r="L47" s="62" t="n">
        <v>13700</v>
      </c>
      <c r="M47" s="63" t="n">
        <v>44400</v>
      </c>
      <c r="O47" s="61" t="n">
        <v>17600</v>
      </c>
      <c r="P47" s="62" t="n">
        <v>20000</v>
      </c>
      <c r="Q47" s="62" t="n">
        <v>20400</v>
      </c>
      <c r="R47" s="62" t="n">
        <v>21400</v>
      </c>
      <c r="S47" s="62" t="n">
        <v>21500</v>
      </c>
      <c r="T47" s="62" t="n">
        <v>35300</v>
      </c>
      <c r="U47" s="62" t="n">
        <v>35300</v>
      </c>
      <c r="V47" s="62" t="n">
        <v>35400</v>
      </c>
      <c r="W47" s="62" t="n">
        <v>35700</v>
      </c>
      <c r="X47" s="62" t="n">
        <v>245799.98</v>
      </c>
      <c r="Y47" s="62" t="n">
        <v>259499.98</v>
      </c>
      <c r="Z47" s="63" t="n">
        <v>303899.98</v>
      </c>
      <c r="AB47" s="61" t="n">
        <v>3981.90045248869</v>
      </c>
      <c r="AC47" s="62" t="n">
        <v>545.454545454545</v>
      </c>
      <c r="AD47" s="62" t="n">
        <v>91.9540229885058</v>
      </c>
      <c r="AE47" s="62" t="n">
        <v>227.272727272727</v>
      </c>
      <c r="AF47" s="62" t="n">
        <v>22.4215246636771</v>
      </c>
      <c r="AG47" s="62" t="n">
        <v>2987.01298701299</v>
      </c>
      <c r="AH47" s="62" t="n">
        <v>0</v>
      </c>
      <c r="AI47" s="62" t="n">
        <v>21.0084033613445</v>
      </c>
      <c r="AJ47" s="62" t="n">
        <v>62.111801242236</v>
      </c>
      <c r="AK47" s="62" t="n">
        <v>43409.0867768595</v>
      </c>
      <c r="AL47" s="62" t="n">
        <v>2830.57851239669</v>
      </c>
      <c r="AM47" s="63" t="n">
        <v>9061.22448979592</v>
      </c>
      <c r="AO47" s="61" t="n">
        <v>3981.90045248869</v>
      </c>
      <c r="AP47" s="62" t="n">
        <v>4527.35499794323</v>
      </c>
      <c r="AQ47" s="62" t="n">
        <v>4619.30902093174</v>
      </c>
      <c r="AR47" s="62" t="n">
        <v>4846.58174820447</v>
      </c>
      <c r="AS47" s="62" t="n">
        <v>4869.00327286814</v>
      </c>
      <c r="AT47" s="62" t="n">
        <v>7856.01625988113</v>
      </c>
      <c r="AU47" s="62" t="n">
        <v>7856.01625988113</v>
      </c>
      <c r="AV47" s="62" t="n">
        <v>7877.02466324247</v>
      </c>
      <c r="AW47" s="62" t="n">
        <v>7939.13646448471</v>
      </c>
      <c r="AX47" s="62" t="n">
        <v>51348.2232413442</v>
      </c>
      <c r="AY47" s="62" t="n">
        <v>54178.8017537409</v>
      </c>
      <c r="AZ47" s="63" t="n">
        <v>63240.0262435368</v>
      </c>
    </row>
    <row r="48" customFormat="false" ht="15" hidden="false" customHeight="false" outlineLevel="1" collapsed="false">
      <c r="A48" s="64" t="s">
        <v>231</v>
      </c>
      <c r="B48" s="61" t="n">
        <v>0</v>
      </c>
      <c r="C48" s="62" t="n">
        <v>0</v>
      </c>
      <c r="D48" s="62" t="n">
        <v>0</v>
      </c>
      <c r="E48" s="62" t="n">
        <v>0</v>
      </c>
      <c r="F48" s="62" t="n">
        <v>0</v>
      </c>
      <c r="G48" s="62" t="n">
        <v>0</v>
      </c>
      <c r="H48" s="62" t="n">
        <v>0</v>
      </c>
      <c r="I48" s="62" t="n">
        <v>0</v>
      </c>
      <c r="J48" s="62" t="n">
        <v>0</v>
      </c>
      <c r="K48" s="62" t="n">
        <v>0</v>
      </c>
      <c r="L48" s="62" t="n">
        <v>0</v>
      </c>
      <c r="M48" s="63" t="n">
        <v>0</v>
      </c>
      <c r="O48" s="61" t="n">
        <v>0</v>
      </c>
      <c r="P48" s="62" t="n">
        <v>0</v>
      </c>
      <c r="Q48" s="62" t="n">
        <v>0</v>
      </c>
      <c r="R48" s="62" t="n">
        <v>0</v>
      </c>
      <c r="S48" s="62" t="n">
        <v>0</v>
      </c>
      <c r="T48" s="62" t="n">
        <v>0</v>
      </c>
      <c r="U48" s="62" t="n">
        <v>0</v>
      </c>
      <c r="V48" s="62" t="n">
        <v>0</v>
      </c>
      <c r="W48" s="62" t="n">
        <v>0</v>
      </c>
      <c r="X48" s="62" t="n">
        <v>0</v>
      </c>
      <c r="Y48" s="62" t="n">
        <v>0</v>
      </c>
      <c r="Z48" s="63" t="n">
        <v>0</v>
      </c>
      <c r="AB48" s="61" t="n">
        <v>0</v>
      </c>
      <c r="AC48" s="62" t="n">
        <v>0</v>
      </c>
      <c r="AD48" s="62" t="n">
        <v>0</v>
      </c>
      <c r="AE48" s="62" t="n">
        <v>0</v>
      </c>
      <c r="AF48" s="62" t="n">
        <v>0</v>
      </c>
      <c r="AG48" s="62" t="n">
        <v>0</v>
      </c>
      <c r="AH48" s="62" t="n">
        <v>0</v>
      </c>
      <c r="AI48" s="62" t="n">
        <v>0</v>
      </c>
      <c r="AJ48" s="62" t="n">
        <v>0</v>
      </c>
      <c r="AK48" s="62" t="n">
        <v>0</v>
      </c>
      <c r="AL48" s="62" t="n">
        <v>0</v>
      </c>
      <c r="AM48" s="63" t="n">
        <v>0</v>
      </c>
      <c r="AO48" s="61" t="n">
        <v>0</v>
      </c>
      <c r="AP48" s="62" t="n">
        <v>0</v>
      </c>
      <c r="AQ48" s="62" t="n">
        <v>0</v>
      </c>
      <c r="AR48" s="62" t="n">
        <v>0</v>
      </c>
      <c r="AS48" s="62" t="n">
        <v>0</v>
      </c>
      <c r="AT48" s="62" t="n">
        <v>0</v>
      </c>
      <c r="AU48" s="62" t="n">
        <v>0</v>
      </c>
      <c r="AV48" s="62" t="n">
        <v>0</v>
      </c>
      <c r="AW48" s="62" t="n">
        <v>0</v>
      </c>
      <c r="AX48" s="62" t="n">
        <v>0</v>
      </c>
      <c r="AY48" s="62" t="n">
        <v>0</v>
      </c>
      <c r="AZ48" s="63" t="n">
        <v>0</v>
      </c>
    </row>
    <row r="49" customFormat="false" ht="15" hidden="false" customHeight="false" outlineLevel="1" collapsed="false">
      <c r="A49" s="64" t="s">
        <v>223</v>
      </c>
      <c r="B49" s="61" t="n">
        <v>0</v>
      </c>
      <c r="C49" s="62" t="n">
        <v>0</v>
      </c>
      <c r="D49" s="62" t="n">
        <v>0</v>
      </c>
      <c r="E49" s="62" t="n">
        <v>0</v>
      </c>
      <c r="F49" s="62" t="n">
        <v>0</v>
      </c>
      <c r="G49" s="62" t="n">
        <v>0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v>0</v>
      </c>
      <c r="M49" s="63" t="n">
        <v>0</v>
      </c>
      <c r="O49" s="61" t="n">
        <v>0</v>
      </c>
      <c r="P49" s="62" t="n">
        <v>0</v>
      </c>
      <c r="Q49" s="62" t="n">
        <v>0</v>
      </c>
      <c r="R49" s="62" t="n">
        <v>0</v>
      </c>
      <c r="S49" s="62" t="n">
        <v>0</v>
      </c>
      <c r="T49" s="62" t="n">
        <v>0</v>
      </c>
      <c r="U49" s="62" t="n">
        <v>0</v>
      </c>
      <c r="V49" s="62" t="n">
        <v>0</v>
      </c>
      <c r="W49" s="62" t="n">
        <v>0</v>
      </c>
      <c r="X49" s="62" t="n">
        <v>0</v>
      </c>
      <c r="Y49" s="62" t="n">
        <v>0</v>
      </c>
      <c r="Z49" s="63" t="n">
        <v>0</v>
      </c>
      <c r="AB49" s="61" t="n">
        <v>0</v>
      </c>
      <c r="AC49" s="62" t="n">
        <v>0</v>
      </c>
      <c r="AD49" s="62" t="n">
        <v>0</v>
      </c>
      <c r="AE49" s="62" t="n">
        <v>0</v>
      </c>
      <c r="AF49" s="62" t="n">
        <v>0</v>
      </c>
      <c r="AG49" s="62" t="n">
        <v>0</v>
      </c>
      <c r="AH49" s="62" t="n">
        <v>0</v>
      </c>
      <c r="AI49" s="62" t="n">
        <v>0</v>
      </c>
      <c r="AJ49" s="62" t="n">
        <v>0</v>
      </c>
      <c r="AK49" s="62" t="n">
        <v>0</v>
      </c>
      <c r="AL49" s="62" t="n">
        <v>0</v>
      </c>
      <c r="AM49" s="63" t="n">
        <v>0</v>
      </c>
      <c r="AO49" s="61" t="n">
        <v>0</v>
      </c>
      <c r="AP49" s="62" t="n">
        <v>0</v>
      </c>
      <c r="AQ49" s="62" t="n">
        <v>0</v>
      </c>
      <c r="AR49" s="62" t="n">
        <v>0</v>
      </c>
      <c r="AS49" s="62" t="n">
        <v>0</v>
      </c>
      <c r="AT49" s="62" t="n">
        <v>0</v>
      </c>
      <c r="AU49" s="62" t="n">
        <v>0</v>
      </c>
      <c r="AV49" s="62" t="n">
        <v>0</v>
      </c>
      <c r="AW49" s="62" t="n">
        <v>0</v>
      </c>
      <c r="AX49" s="62" t="n">
        <v>0</v>
      </c>
      <c r="AY49" s="62" t="n">
        <v>0</v>
      </c>
      <c r="AZ49" s="63" t="n">
        <v>0</v>
      </c>
    </row>
    <row r="50" customFormat="false" ht="15" hidden="false" customHeight="false" outlineLevel="0" collapsed="false">
      <c r="A50" s="54" t="s">
        <v>232</v>
      </c>
      <c r="B50" s="76" t="n">
        <v>510602.69</v>
      </c>
      <c r="C50" s="76" t="n">
        <v>78567.43</v>
      </c>
      <c r="D50" s="76" t="n">
        <v>14193.58</v>
      </c>
      <c r="E50" s="76" t="n">
        <v>10103.7</v>
      </c>
      <c r="F50" s="76" t="n">
        <v>392.97</v>
      </c>
      <c r="G50" s="76" t="n">
        <v>356365.76</v>
      </c>
      <c r="H50" s="76" t="n">
        <v>3520.5</v>
      </c>
      <c r="I50" s="76" t="n">
        <v>375.36</v>
      </c>
      <c r="J50" s="76" t="n">
        <v>1090.23</v>
      </c>
      <c r="K50" s="76" t="n">
        <v>210099.98</v>
      </c>
      <c r="L50" s="76" t="n">
        <v>13700</v>
      </c>
      <c r="M50" s="76" t="n">
        <v>51840.76</v>
      </c>
      <c r="O50" s="76" t="n">
        <v>510602.69</v>
      </c>
      <c r="P50" s="76" t="n">
        <v>589170.12</v>
      </c>
      <c r="Q50" s="76" t="n">
        <v>603363.7</v>
      </c>
      <c r="R50" s="76" t="n">
        <v>613467.4</v>
      </c>
      <c r="S50" s="76" t="n">
        <v>613860.37</v>
      </c>
      <c r="T50" s="76" t="n">
        <v>970226.13</v>
      </c>
      <c r="U50" s="76" t="n">
        <v>973746.63</v>
      </c>
      <c r="V50" s="76" t="n">
        <v>974121.99</v>
      </c>
      <c r="W50" s="76" t="n">
        <v>975212.22</v>
      </c>
      <c r="X50" s="76" t="n">
        <v>1185312.2</v>
      </c>
      <c r="Y50" s="76" t="n">
        <v>1199012.2</v>
      </c>
      <c r="Z50" s="76" t="n">
        <v>1250852.96</v>
      </c>
      <c r="AB50" s="76" t="n">
        <v>115520.970588235</v>
      </c>
      <c r="AC50" s="76" t="n">
        <v>17856.2340909091</v>
      </c>
      <c r="AD50" s="76" t="n">
        <v>3262.89195402299</v>
      </c>
      <c r="AE50" s="76" t="n">
        <v>2296.29545454545</v>
      </c>
      <c r="AF50" s="76" t="n">
        <v>88.109865470852</v>
      </c>
      <c r="AG50" s="76" t="n">
        <v>77135.4458874459</v>
      </c>
      <c r="AH50" s="76" t="n">
        <v>747.452229299363</v>
      </c>
      <c r="AI50" s="76" t="n">
        <v>78.8571428571429</v>
      </c>
      <c r="AJ50" s="76" t="n">
        <v>225.72049689441</v>
      </c>
      <c r="AK50" s="76" t="n">
        <v>43409.0867768595</v>
      </c>
      <c r="AL50" s="76" t="n">
        <v>2830.57851239669</v>
      </c>
      <c r="AM50" s="76" t="n">
        <v>10579.7469387755</v>
      </c>
      <c r="AO50" s="76" t="n">
        <v>115520.970588235</v>
      </c>
      <c r="AP50" s="76" t="n">
        <v>133377.204679144</v>
      </c>
      <c r="AQ50" s="76" t="n">
        <v>136640.096633167</v>
      </c>
      <c r="AR50" s="76" t="n">
        <v>138936.392087713</v>
      </c>
      <c r="AS50" s="76" t="n">
        <v>139024.501953184</v>
      </c>
      <c r="AT50" s="76" t="n">
        <v>216159.94784063</v>
      </c>
      <c r="AU50" s="76" t="n">
        <v>216907.400069929</v>
      </c>
      <c r="AV50" s="76" t="n">
        <v>216986.257212786</v>
      </c>
      <c r="AW50" s="76" t="n">
        <v>217211.97770968</v>
      </c>
      <c r="AX50" s="76" t="n">
        <v>260621.06448654</v>
      </c>
      <c r="AY50" s="76" t="n">
        <v>263451.642998937</v>
      </c>
      <c r="AZ50" s="76" t="n">
        <v>274031.389937712</v>
      </c>
    </row>
    <row r="51" customFormat="false" ht="15" hidden="false" customHeight="false" outlineLevel="0" collapsed="false">
      <c r="A51" s="54"/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4"/>
      <c r="O51" s="71" t="n">
        <v>0</v>
      </c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4"/>
      <c r="AB51" s="71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4"/>
      <c r="AO51" s="71" t="n">
        <v>0</v>
      </c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4"/>
    </row>
    <row r="52" customFormat="false" ht="15" hidden="false" customHeight="false" outlineLevel="1" collapsed="false">
      <c r="A52" s="54" t="s">
        <v>233</v>
      </c>
      <c r="B52" s="81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80"/>
      <c r="O52" s="81" t="n">
        <v>0</v>
      </c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80"/>
      <c r="AB52" s="81" t="n">
        <v>0</v>
      </c>
      <c r="AC52" s="79" t="n">
        <v>0</v>
      </c>
      <c r="AD52" s="79" t="n">
        <v>0</v>
      </c>
      <c r="AE52" s="79" t="n">
        <v>0</v>
      </c>
      <c r="AF52" s="79" t="n">
        <v>0</v>
      </c>
      <c r="AG52" s="79" t="n">
        <v>0</v>
      </c>
      <c r="AH52" s="79" t="n">
        <v>0</v>
      </c>
      <c r="AI52" s="79" t="n">
        <v>0</v>
      </c>
      <c r="AJ52" s="79" t="n">
        <v>0</v>
      </c>
      <c r="AK52" s="79" t="n">
        <v>0</v>
      </c>
      <c r="AL52" s="79" t="n">
        <v>0</v>
      </c>
      <c r="AM52" s="80" t="n">
        <v>0</v>
      </c>
      <c r="AO52" s="81" t="n">
        <v>0</v>
      </c>
      <c r="AP52" s="79" t="n">
        <v>0</v>
      </c>
      <c r="AQ52" s="79" t="n">
        <v>0</v>
      </c>
      <c r="AR52" s="79" t="n">
        <v>0</v>
      </c>
      <c r="AS52" s="79" t="n">
        <v>0</v>
      </c>
      <c r="AT52" s="79" t="n">
        <v>0</v>
      </c>
      <c r="AU52" s="79" t="n">
        <v>0</v>
      </c>
      <c r="AV52" s="79" t="n">
        <v>0</v>
      </c>
      <c r="AW52" s="79" t="n">
        <v>0</v>
      </c>
      <c r="AX52" s="79" t="n">
        <v>0</v>
      </c>
      <c r="AY52" s="79" t="n">
        <v>0</v>
      </c>
      <c r="AZ52" s="80" t="n">
        <v>0</v>
      </c>
    </row>
    <row r="53" customFormat="false" ht="15" hidden="false" customHeight="false" outlineLevel="1" collapsed="false">
      <c r="A53" s="64" t="s">
        <v>234</v>
      </c>
      <c r="B53" s="61" t="n">
        <v>0</v>
      </c>
      <c r="C53" s="62" t="n">
        <v>-229.11</v>
      </c>
      <c r="D53" s="62" t="n">
        <v>-549.1</v>
      </c>
      <c r="E53" s="62" t="n">
        <v>-6.39</v>
      </c>
      <c r="F53" s="62" t="n">
        <v>-49.73</v>
      </c>
      <c r="G53" s="62" t="n">
        <v>-100.3</v>
      </c>
      <c r="H53" s="62" t="n">
        <v>-6.15</v>
      </c>
      <c r="I53" s="62" t="n">
        <v>-217.61</v>
      </c>
      <c r="J53" s="62" t="n">
        <v>-151.66</v>
      </c>
      <c r="K53" s="62" t="n">
        <v>-67.04</v>
      </c>
      <c r="L53" s="62" t="n">
        <v>-229.08</v>
      </c>
      <c r="M53" s="63" t="n">
        <v>-127.16</v>
      </c>
      <c r="O53" s="61" t="n">
        <v>0</v>
      </c>
      <c r="P53" s="62" t="n">
        <v>-229.11</v>
      </c>
      <c r="Q53" s="62" t="n">
        <v>-778.21</v>
      </c>
      <c r="R53" s="62" t="n">
        <v>-784.6</v>
      </c>
      <c r="S53" s="62" t="n">
        <v>-834.33</v>
      </c>
      <c r="T53" s="62" t="n">
        <v>-934.63</v>
      </c>
      <c r="U53" s="62" t="n">
        <v>-940.78</v>
      </c>
      <c r="V53" s="62" t="n">
        <v>-1158.39</v>
      </c>
      <c r="W53" s="62" t="n">
        <v>-1310.05</v>
      </c>
      <c r="X53" s="62" t="n">
        <v>-1377.09</v>
      </c>
      <c r="Y53" s="62" t="n">
        <v>-1606.17</v>
      </c>
      <c r="Z53" s="63" t="n">
        <v>-1733.33</v>
      </c>
      <c r="AB53" s="61" t="n">
        <v>0</v>
      </c>
      <c r="AC53" s="62" t="n">
        <v>-52.0704545454545</v>
      </c>
      <c r="AD53" s="62" t="n">
        <v>-126.229885057471</v>
      </c>
      <c r="AE53" s="62" t="n">
        <v>-1.45227272727273</v>
      </c>
      <c r="AF53" s="62" t="n">
        <v>-11.1502242152466</v>
      </c>
      <c r="AG53" s="62" t="n">
        <v>-21.7099567099567</v>
      </c>
      <c r="AH53" s="62" t="n">
        <v>-1.30573248407643</v>
      </c>
      <c r="AI53" s="62" t="n">
        <v>-45.7163865546219</v>
      </c>
      <c r="AJ53" s="62" t="n">
        <v>-31.3995859213251</v>
      </c>
      <c r="AK53" s="62" t="n">
        <v>-13.8512396694215</v>
      </c>
      <c r="AL53" s="62" t="n">
        <v>-47.3305785123967</v>
      </c>
      <c r="AM53" s="63" t="n">
        <v>-25.9510204081633</v>
      </c>
      <c r="AO53" s="61" t="n">
        <v>0</v>
      </c>
      <c r="AP53" s="62" t="n">
        <v>-52.0704545454545</v>
      </c>
      <c r="AQ53" s="62" t="n">
        <v>-178.300339602926</v>
      </c>
      <c r="AR53" s="62" t="n">
        <v>-179.752612330199</v>
      </c>
      <c r="AS53" s="62" t="n">
        <v>-190.902836545445</v>
      </c>
      <c r="AT53" s="62" t="n">
        <v>-212.612793255402</v>
      </c>
      <c r="AU53" s="62" t="n">
        <v>-213.918525739478</v>
      </c>
      <c r="AV53" s="62" t="n">
        <v>-259.6349122941</v>
      </c>
      <c r="AW53" s="62" t="n">
        <v>-291.034498215425</v>
      </c>
      <c r="AX53" s="62" t="n">
        <v>-304.885737884847</v>
      </c>
      <c r="AY53" s="62" t="n">
        <v>-352.216316397243</v>
      </c>
      <c r="AZ53" s="63" t="n">
        <v>-378.167336805407</v>
      </c>
    </row>
    <row r="54" customFormat="false" ht="15" hidden="false" customHeight="false" outlineLevel="1" collapsed="false">
      <c r="A54" s="64" t="s">
        <v>235</v>
      </c>
      <c r="B54" s="61" t="n">
        <v>-87661.98</v>
      </c>
      <c r="C54" s="62" t="n">
        <v>-61052.2</v>
      </c>
      <c r="D54" s="62" t="n">
        <v>68610.41</v>
      </c>
      <c r="E54" s="62" t="n">
        <v>51253.55</v>
      </c>
      <c r="F54" s="62" t="n">
        <v>-102728.29</v>
      </c>
      <c r="G54" s="62" t="n">
        <v>-124610.98</v>
      </c>
      <c r="H54" s="62" t="n">
        <v>-134191.35</v>
      </c>
      <c r="I54" s="62" t="n">
        <v>-76780.51</v>
      </c>
      <c r="J54" s="62" t="n">
        <v>-53281.56</v>
      </c>
      <c r="K54" s="62" t="n">
        <v>-78328.22</v>
      </c>
      <c r="L54" s="62" t="n">
        <v>-61055.38</v>
      </c>
      <c r="M54" s="63" t="n">
        <v>-456001.62</v>
      </c>
      <c r="O54" s="61" t="n">
        <v>-87661.98</v>
      </c>
      <c r="P54" s="62" t="n">
        <v>-148714.18</v>
      </c>
      <c r="Q54" s="62" t="n">
        <v>-80103.77</v>
      </c>
      <c r="R54" s="62" t="n">
        <v>-28850.22</v>
      </c>
      <c r="S54" s="62" t="n">
        <v>-131578.51</v>
      </c>
      <c r="T54" s="62" t="n">
        <v>-256189.49</v>
      </c>
      <c r="U54" s="62" t="n">
        <v>-390380.84</v>
      </c>
      <c r="V54" s="62" t="n">
        <v>-467161.35</v>
      </c>
      <c r="W54" s="62" t="n">
        <v>-520442.91</v>
      </c>
      <c r="X54" s="62" t="n">
        <v>-598771.13</v>
      </c>
      <c r="Y54" s="62" t="n">
        <v>-659826.51</v>
      </c>
      <c r="Z54" s="63" t="n">
        <v>-1115828.13</v>
      </c>
      <c r="AB54" s="61" t="n">
        <v>-19833.0271493213</v>
      </c>
      <c r="AC54" s="62" t="n">
        <v>-13875.5</v>
      </c>
      <c r="AD54" s="62" t="n">
        <v>15772.508045977</v>
      </c>
      <c r="AE54" s="62" t="n">
        <v>11648.5340909091</v>
      </c>
      <c r="AF54" s="62" t="n">
        <v>-23033.2488789238</v>
      </c>
      <c r="AG54" s="62" t="n">
        <v>-26972.0735930736</v>
      </c>
      <c r="AH54" s="62" t="n">
        <v>-28490.7324840764</v>
      </c>
      <c r="AI54" s="62" t="n">
        <v>-16130.3592436975</v>
      </c>
      <c r="AJ54" s="62" t="n">
        <v>-11031.3788819876</v>
      </c>
      <c r="AK54" s="62" t="n">
        <v>-16183.5165289256</v>
      </c>
      <c r="AL54" s="62" t="n">
        <v>-12614.7479338843</v>
      </c>
      <c r="AM54" s="63" t="n">
        <v>-93061.5551020408</v>
      </c>
      <c r="AO54" s="61" t="n">
        <v>-19833.0271493213</v>
      </c>
      <c r="AP54" s="62" t="n">
        <v>-33708.5271493213</v>
      </c>
      <c r="AQ54" s="62" t="n">
        <v>-17936.0191033443</v>
      </c>
      <c r="AR54" s="62" t="n">
        <v>-6287.48501243516</v>
      </c>
      <c r="AS54" s="62" t="n">
        <v>-29320.7338913589</v>
      </c>
      <c r="AT54" s="62" t="n">
        <v>-56292.8074844325</v>
      </c>
      <c r="AU54" s="62" t="n">
        <v>-84783.539968509</v>
      </c>
      <c r="AV54" s="62" t="n">
        <v>-100913.899212206</v>
      </c>
      <c r="AW54" s="62" t="n">
        <v>-111945.278094194</v>
      </c>
      <c r="AX54" s="62" t="n">
        <v>-128128.79462312</v>
      </c>
      <c r="AY54" s="62" t="n">
        <v>-140743.542557004</v>
      </c>
      <c r="AZ54" s="63" t="n">
        <v>-233805.097659045</v>
      </c>
    </row>
    <row r="55" customFormat="false" ht="15" hidden="false" customHeight="false" outlineLevel="1" collapsed="false">
      <c r="A55" s="64" t="s">
        <v>236</v>
      </c>
      <c r="B55" s="61" t="n">
        <v>905.74</v>
      </c>
      <c r="C55" s="62" t="n">
        <v>1572.88</v>
      </c>
      <c r="D55" s="62" t="n">
        <v>1831.27</v>
      </c>
      <c r="E55" s="62" t="n">
        <v>185</v>
      </c>
      <c r="F55" s="62" t="n">
        <v>36209.11</v>
      </c>
      <c r="G55" s="62" t="n">
        <v>605.89</v>
      </c>
      <c r="H55" s="62" t="n">
        <v>10</v>
      </c>
      <c r="I55" s="62" t="n">
        <v>639.65</v>
      </c>
      <c r="J55" s="62" t="n">
        <v>729.53</v>
      </c>
      <c r="K55" s="62" t="n">
        <v>1342.35</v>
      </c>
      <c r="L55" s="62" t="n">
        <v>2274.67</v>
      </c>
      <c r="M55" s="63" t="n">
        <v>360</v>
      </c>
      <c r="O55" s="61" t="n">
        <v>905.74</v>
      </c>
      <c r="P55" s="62" t="n">
        <v>2478.62</v>
      </c>
      <c r="Q55" s="62" t="n">
        <v>4309.89</v>
      </c>
      <c r="R55" s="62" t="n">
        <v>4494.89</v>
      </c>
      <c r="S55" s="62" t="n">
        <v>40704</v>
      </c>
      <c r="T55" s="62" t="n">
        <v>41309.89</v>
      </c>
      <c r="U55" s="62" t="n">
        <v>41319.89</v>
      </c>
      <c r="V55" s="62" t="n">
        <v>41959.54</v>
      </c>
      <c r="W55" s="62" t="n">
        <v>42689.07</v>
      </c>
      <c r="X55" s="62" t="n">
        <v>44031.42</v>
      </c>
      <c r="Y55" s="62" t="n">
        <v>46306.09</v>
      </c>
      <c r="Z55" s="63" t="n">
        <v>46666.09</v>
      </c>
      <c r="AB55" s="61" t="n">
        <v>204.918552036199</v>
      </c>
      <c r="AC55" s="62" t="n">
        <v>357.472727272727</v>
      </c>
      <c r="AD55" s="62" t="n">
        <v>420.981609195402</v>
      </c>
      <c r="AE55" s="62" t="n">
        <v>42.0454545454545</v>
      </c>
      <c r="AF55" s="62" t="n">
        <v>8118.63452914798</v>
      </c>
      <c r="AG55" s="62" t="n">
        <v>131.145021645022</v>
      </c>
      <c r="AH55" s="62" t="n">
        <v>2.12314225053079</v>
      </c>
      <c r="AI55" s="62" t="n">
        <v>134.38025210084</v>
      </c>
      <c r="AJ55" s="62" t="n">
        <v>151.041407867495</v>
      </c>
      <c r="AK55" s="62" t="n">
        <v>277.345041322314</v>
      </c>
      <c r="AL55" s="62" t="n">
        <v>469.973140495868</v>
      </c>
      <c r="AM55" s="63" t="n">
        <v>73.469387755102</v>
      </c>
      <c r="AO55" s="61" t="n">
        <v>204.918552036199</v>
      </c>
      <c r="AP55" s="62" t="n">
        <v>562.391279308926</v>
      </c>
      <c r="AQ55" s="62" t="n">
        <v>983.372888504329</v>
      </c>
      <c r="AR55" s="62" t="n">
        <v>1025.41834304978</v>
      </c>
      <c r="AS55" s="62" t="n">
        <v>9144.05287219777</v>
      </c>
      <c r="AT55" s="62" t="n">
        <v>9275.19789384279</v>
      </c>
      <c r="AU55" s="62" t="n">
        <v>9277.32103609332</v>
      </c>
      <c r="AV55" s="62" t="n">
        <v>9411.70128819416</v>
      </c>
      <c r="AW55" s="62" t="n">
        <v>9562.74269606165</v>
      </c>
      <c r="AX55" s="62" t="n">
        <v>9840.08773738397</v>
      </c>
      <c r="AY55" s="62" t="n">
        <v>10310.0608778798</v>
      </c>
      <c r="AZ55" s="63" t="n">
        <v>10383.5302656349</v>
      </c>
    </row>
    <row r="56" customFormat="false" ht="15" hidden="false" customHeight="false" outlineLevel="1" collapsed="false">
      <c r="A56" s="83" t="s">
        <v>237</v>
      </c>
      <c r="B56" s="61" t="n">
        <v>0</v>
      </c>
      <c r="C56" s="62" t="n">
        <v>-179127.72</v>
      </c>
      <c r="D56" s="62" t="n">
        <v>-144502.17</v>
      </c>
      <c r="E56" s="62" t="n">
        <v>180619.41</v>
      </c>
      <c r="F56" s="62" t="n">
        <v>275320.19</v>
      </c>
      <c r="G56" s="62" t="n">
        <v>1019467.6</v>
      </c>
      <c r="H56" s="62" t="n">
        <v>274266.15</v>
      </c>
      <c r="I56" s="62" t="n">
        <v>394721.25</v>
      </c>
      <c r="J56" s="62" t="n">
        <v>306845.88</v>
      </c>
      <c r="K56" s="62" t="n">
        <v>-154023.96</v>
      </c>
      <c r="L56" s="62" t="n">
        <v>262195.71</v>
      </c>
      <c r="M56" s="63" t="n">
        <v>64656.71</v>
      </c>
      <c r="O56" s="61" t="n">
        <v>0</v>
      </c>
      <c r="P56" s="62" t="n">
        <v>-179127.72</v>
      </c>
      <c r="Q56" s="62" t="n">
        <v>-323629.89</v>
      </c>
      <c r="R56" s="62" t="n">
        <v>-143010.48</v>
      </c>
      <c r="S56" s="62" t="n">
        <v>132309.71</v>
      </c>
      <c r="T56" s="62" t="n">
        <v>1151777.31</v>
      </c>
      <c r="U56" s="62" t="n">
        <v>1426043.46</v>
      </c>
      <c r="V56" s="62" t="n">
        <v>1820764.71</v>
      </c>
      <c r="W56" s="62" t="n">
        <v>2127610.59</v>
      </c>
      <c r="X56" s="62" t="n">
        <v>1973586.63</v>
      </c>
      <c r="Y56" s="62" t="n">
        <v>2235782.34</v>
      </c>
      <c r="Z56" s="63" t="n">
        <v>2300439.05</v>
      </c>
      <c r="AB56" s="61" t="n">
        <v>0</v>
      </c>
      <c r="AC56" s="62" t="n">
        <v>-40710.8454545455</v>
      </c>
      <c r="AD56" s="62" t="n">
        <v>-33218.8896551724</v>
      </c>
      <c r="AE56" s="62" t="n">
        <v>41049.8659090909</v>
      </c>
      <c r="AF56" s="62" t="n">
        <v>61730.9843049327</v>
      </c>
      <c r="AG56" s="62" t="n">
        <v>220663.982683983</v>
      </c>
      <c r="AH56" s="62" t="n">
        <v>58230.6050955414</v>
      </c>
      <c r="AI56" s="62" t="n">
        <v>82924.6323529412</v>
      </c>
      <c r="AJ56" s="62" t="n">
        <v>63529.1677018634</v>
      </c>
      <c r="AK56" s="62" t="n">
        <v>-31823.132231405</v>
      </c>
      <c r="AL56" s="62" t="n">
        <v>54172.6673553719</v>
      </c>
      <c r="AM56" s="63" t="n">
        <v>13195.2469387755</v>
      </c>
      <c r="AO56" s="61" t="n">
        <v>0</v>
      </c>
      <c r="AP56" s="62" t="n">
        <v>-40710.8454545455</v>
      </c>
      <c r="AQ56" s="62" t="n">
        <v>-73929.7351097179</v>
      </c>
      <c r="AR56" s="62" t="n">
        <v>-32879.869200627</v>
      </c>
      <c r="AS56" s="62" t="n">
        <v>28851.1151043058</v>
      </c>
      <c r="AT56" s="62" t="n">
        <v>249515.097788288</v>
      </c>
      <c r="AU56" s="62" t="n">
        <v>307745.70288383</v>
      </c>
      <c r="AV56" s="62" t="n">
        <v>390670.335236771</v>
      </c>
      <c r="AW56" s="62" t="n">
        <v>454199.502938634</v>
      </c>
      <c r="AX56" s="62" t="n">
        <v>422376.370707229</v>
      </c>
      <c r="AY56" s="62" t="n">
        <v>476549.038062601</v>
      </c>
      <c r="AZ56" s="63" t="n">
        <v>489744.285001377</v>
      </c>
    </row>
    <row r="57" customFormat="false" ht="15" hidden="false" customHeight="false" outlineLevel="1" collapsed="false">
      <c r="A57" s="64" t="s">
        <v>238</v>
      </c>
      <c r="B57" s="61" t="n">
        <v>0</v>
      </c>
      <c r="C57" s="62" t="n">
        <v>0</v>
      </c>
      <c r="D57" s="62" t="n">
        <v>0</v>
      </c>
      <c r="E57" s="62" t="n">
        <v>0</v>
      </c>
      <c r="F57" s="62" t="n">
        <v>0</v>
      </c>
      <c r="G57" s="62" t="n">
        <v>0</v>
      </c>
      <c r="H57" s="62" t="n">
        <v>0</v>
      </c>
      <c r="I57" s="62" t="n">
        <v>0</v>
      </c>
      <c r="J57" s="62" t="n">
        <v>0</v>
      </c>
      <c r="K57" s="62" t="n">
        <v>0</v>
      </c>
      <c r="L57" s="62" t="n">
        <v>0</v>
      </c>
      <c r="M57" s="63" t="n">
        <v>0</v>
      </c>
      <c r="O57" s="61" t="n">
        <v>0</v>
      </c>
      <c r="P57" s="62" t="n">
        <v>0</v>
      </c>
      <c r="Q57" s="62" t="n">
        <v>0</v>
      </c>
      <c r="R57" s="62" t="n">
        <v>0</v>
      </c>
      <c r="S57" s="62" t="n">
        <v>0</v>
      </c>
      <c r="T57" s="62" t="n">
        <v>0</v>
      </c>
      <c r="U57" s="62" t="n">
        <v>0</v>
      </c>
      <c r="V57" s="62" t="n">
        <v>0</v>
      </c>
      <c r="W57" s="62" t="n">
        <v>0</v>
      </c>
      <c r="X57" s="62" t="n">
        <v>0</v>
      </c>
      <c r="Y57" s="62" t="n">
        <v>0</v>
      </c>
      <c r="Z57" s="63" t="n">
        <v>0</v>
      </c>
      <c r="AB57" s="61" t="n">
        <v>0</v>
      </c>
      <c r="AC57" s="62" t="n">
        <v>0</v>
      </c>
      <c r="AD57" s="62" t="n">
        <v>0</v>
      </c>
      <c r="AE57" s="62" t="n">
        <v>0</v>
      </c>
      <c r="AF57" s="62" t="n">
        <v>0</v>
      </c>
      <c r="AG57" s="62" t="n">
        <v>0</v>
      </c>
      <c r="AH57" s="62" t="n">
        <v>0</v>
      </c>
      <c r="AI57" s="62" t="n">
        <v>0</v>
      </c>
      <c r="AJ57" s="62" t="n">
        <v>0</v>
      </c>
      <c r="AK57" s="62" t="n">
        <v>0</v>
      </c>
      <c r="AL57" s="62" t="n">
        <v>0</v>
      </c>
      <c r="AM57" s="63" t="n">
        <v>0</v>
      </c>
      <c r="AO57" s="61" t="n">
        <v>0</v>
      </c>
      <c r="AP57" s="62" t="n">
        <v>0</v>
      </c>
      <c r="AQ57" s="62" t="n">
        <v>0</v>
      </c>
      <c r="AR57" s="62" t="n">
        <v>0</v>
      </c>
      <c r="AS57" s="62" t="n">
        <v>0</v>
      </c>
      <c r="AT57" s="62" t="n">
        <v>0</v>
      </c>
      <c r="AU57" s="62" t="n">
        <v>0</v>
      </c>
      <c r="AV57" s="62" t="n">
        <v>0</v>
      </c>
      <c r="AW57" s="62" t="n">
        <v>0</v>
      </c>
      <c r="AX57" s="62" t="n">
        <v>0</v>
      </c>
      <c r="AY57" s="62" t="n">
        <v>0</v>
      </c>
      <c r="AZ57" s="63" t="n">
        <v>0</v>
      </c>
    </row>
    <row r="58" customFormat="false" ht="15" hidden="false" customHeight="false" outlineLevel="0" collapsed="false">
      <c r="A58" s="54" t="s">
        <v>239</v>
      </c>
      <c r="B58" s="66" t="n">
        <v>-86756.24</v>
      </c>
      <c r="C58" s="66" t="n">
        <v>-238836.15</v>
      </c>
      <c r="D58" s="66" t="n">
        <v>-74609.59</v>
      </c>
      <c r="E58" s="66" t="n">
        <v>232051.57</v>
      </c>
      <c r="F58" s="66" t="n">
        <v>208751.28</v>
      </c>
      <c r="G58" s="66" t="n">
        <v>895362.21</v>
      </c>
      <c r="H58" s="66" t="n">
        <v>140078.65</v>
      </c>
      <c r="I58" s="66" t="n">
        <v>318362.78</v>
      </c>
      <c r="J58" s="66" t="n">
        <v>254142.19</v>
      </c>
      <c r="K58" s="66" t="n">
        <v>-231076.87</v>
      </c>
      <c r="L58" s="66" t="n">
        <v>203185.92</v>
      </c>
      <c r="M58" s="66" t="n">
        <v>-391112.07</v>
      </c>
      <c r="O58" s="66" t="n">
        <v>-86756.24</v>
      </c>
      <c r="P58" s="66" t="n">
        <v>-325592.39</v>
      </c>
      <c r="Q58" s="66" t="n">
        <v>-400201.98</v>
      </c>
      <c r="R58" s="66" t="n">
        <v>-168150.41</v>
      </c>
      <c r="S58" s="66" t="n">
        <v>40600.8700000001</v>
      </c>
      <c r="T58" s="66" t="n">
        <v>935963.08</v>
      </c>
      <c r="U58" s="66" t="n">
        <v>1076041.73</v>
      </c>
      <c r="V58" s="66" t="n">
        <v>1394404.51</v>
      </c>
      <c r="W58" s="66" t="n">
        <v>1648546.7</v>
      </c>
      <c r="X58" s="66" t="n">
        <v>1417469.83</v>
      </c>
      <c r="Y58" s="66" t="n">
        <v>1620655.75</v>
      </c>
      <c r="Z58" s="66" t="n">
        <v>1229543.68</v>
      </c>
      <c r="AB58" s="66" t="n">
        <v>-19628.1085972851</v>
      </c>
      <c r="AC58" s="66" t="n">
        <v>-54280.9431818182</v>
      </c>
      <c r="AD58" s="66" t="n">
        <v>-17151.6298850575</v>
      </c>
      <c r="AE58" s="66" t="n">
        <v>52738.9931818182</v>
      </c>
      <c r="AF58" s="66" t="n">
        <v>46805.2197309417</v>
      </c>
      <c r="AG58" s="66" t="n">
        <v>193801.344155844</v>
      </c>
      <c r="AH58" s="66" t="n">
        <v>29740.6900212314</v>
      </c>
      <c r="AI58" s="66" t="n">
        <v>66882.9369747899</v>
      </c>
      <c r="AJ58" s="66" t="n">
        <v>52617.430641822</v>
      </c>
      <c r="AK58" s="66" t="n">
        <v>-47743.1549586777</v>
      </c>
      <c r="AL58" s="66" t="n">
        <v>41980.5619834711</v>
      </c>
      <c r="AM58" s="66" t="n">
        <v>-79818.7897959183</v>
      </c>
      <c r="AO58" s="66" t="n">
        <v>-19628.1085972851</v>
      </c>
      <c r="AP58" s="66" t="n">
        <v>-73909.0517791033</v>
      </c>
      <c r="AQ58" s="66" t="n">
        <v>-91060.6816641607</v>
      </c>
      <c r="AR58" s="66" t="n">
        <v>-38321.6884823425</v>
      </c>
      <c r="AS58" s="66" t="n">
        <v>8483.53124859918</v>
      </c>
      <c r="AT58" s="66" t="n">
        <v>202284.875404443</v>
      </c>
      <c r="AU58" s="66" t="n">
        <v>232025.565425675</v>
      </c>
      <c r="AV58" s="66" t="n">
        <v>298908.502400465</v>
      </c>
      <c r="AW58" s="66" t="n">
        <v>351525.933042287</v>
      </c>
      <c r="AX58" s="66" t="n">
        <v>303782.778083609</v>
      </c>
      <c r="AY58" s="66" t="n">
        <v>345763.34006708</v>
      </c>
      <c r="AZ58" s="66" t="n">
        <v>265944.550271162</v>
      </c>
    </row>
    <row r="59" customFormat="false" ht="15" hidden="false" customHeight="false" outlineLevel="0" collapsed="false">
      <c r="A59" s="64"/>
      <c r="B59" s="71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4"/>
      <c r="O59" s="71" t="n">
        <v>0</v>
      </c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4"/>
      <c r="AB59" s="71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4"/>
      <c r="AO59" s="71" t="n">
        <v>0</v>
      </c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4"/>
    </row>
    <row r="60" customFormat="false" ht="15" hidden="false" customHeight="false" outlineLevel="1" collapsed="false">
      <c r="A60" s="54" t="s">
        <v>240</v>
      </c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3"/>
      <c r="O60" s="61" t="n">
        <v>0</v>
      </c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3"/>
      <c r="AB60" s="61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3"/>
      <c r="AO60" s="61" t="n">
        <v>0</v>
      </c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3"/>
    </row>
    <row r="61" customFormat="false" ht="15" hidden="false" customHeight="false" outlineLevel="1" collapsed="false">
      <c r="A61" s="64" t="s">
        <v>241</v>
      </c>
      <c r="B61" s="61" t="n">
        <v>257685.32</v>
      </c>
      <c r="C61" s="62" t="n">
        <v>240050.32</v>
      </c>
      <c r="D61" s="62" t="n">
        <v>259873.94</v>
      </c>
      <c r="E61" s="62" t="n">
        <v>241404.67</v>
      </c>
      <c r="F61" s="62" t="n">
        <v>-193215.82</v>
      </c>
      <c r="G61" s="62" t="n">
        <v>335059.67</v>
      </c>
      <c r="H61" s="62" t="n">
        <v>281192.45</v>
      </c>
      <c r="I61" s="62" t="n">
        <v>299292.39</v>
      </c>
      <c r="J61" s="62" t="n">
        <v>311038.92</v>
      </c>
      <c r="K61" s="62" t="n">
        <v>328113.65</v>
      </c>
      <c r="L61" s="62" t="n">
        <v>333073.36</v>
      </c>
      <c r="M61" s="63" t="n">
        <v>333421.58</v>
      </c>
      <c r="O61" s="61" t="n">
        <v>257685.32</v>
      </c>
      <c r="P61" s="62" t="n">
        <v>497735.64</v>
      </c>
      <c r="Q61" s="62" t="n">
        <v>757609.58</v>
      </c>
      <c r="R61" s="62" t="n">
        <v>999014.25</v>
      </c>
      <c r="S61" s="62" t="n">
        <v>805798.43</v>
      </c>
      <c r="T61" s="62" t="n">
        <v>1140858.1</v>
      </c>
      <c r="U61" s="62" t="n">
        <v>1422050.55</v>
      </c>
      <c r="V61" s="62" t="n">
        <v>1721342.94</v>
      </c>
      <c r="W61" s="62" t="n">
        <v>2032381.86</v>
      </c>
      <c r="X61" s="62" t="n">
        <v>2360495.51</v>
      </c>
      <c r="Y61" s="62" t="n">
        <v>2693568.87</v>
      </c>
      <c r="Z61" s="63" t="n">
        <v>3026990.45</v>
      </c>
      <c r="AB61" s="61" t="n">
        <v>58299.8461538462</v>
      </c>
      <c r="AC61" s="62" t="n">
        <v>54556.8909090909</v>
      </c>
      <c r="AD61" s="62" t="n">
        <v>59741.1356321839</v>
      </c>
      <c r="AE61" s="62" t="n">
        <v>54864.6977272727</v>
      </c>
      <c r="AF61" s="62" t="n">
        <v>-43321.932735426</v>
      </c>
      <c r="AG61" s="62" t="n">
        <v>72523.7380952381</v>
      </c>
      <c r="AH61" s="62" t="n">
        <v>59701.1571125265</v>
      </c>
      <c r="AI61" s="62" t="n">
        <v>62876.5525210084</v>
      </c>
      <c r="AJ61" s="62" t="n">
        <v>64397.2919254658</v>
      </c>
      <c r="AK61" s="62" t="n">
        <v>67792.076446281</v>
      </c>
      <c r="AL61" s="62" t="n">
        <v>68816.8099173554</v>
      </c>
      <c r="AM61" s="63" t="n">
        <v>68045.2204081633</v>
      </c>
      <c r="AO61" s="61" t="n">
        <v>58299.8461538462</v>
      </c>
      <c r="AP61" s="62" t="n">
        <v>112856.737062937</v>
      </c>
      <c r="AQ61" s="62" t="n">
        <v>172597.872695121</v>
      </c>
      <c r="AR61" s="62" t="n">
        <v>227462.570422394</v>
      </c>
      <c r="AS61" s="62" t="n">
        <v>184140.637686968</v>
      </c>
      <c r="AT61" s="62" t="n">
        <v>256664.375782206</v>
      </c>
      <c r="AU61" s="62" t="n">
        <v>316365.532894732</v>
      </c>
      <c r="AV61" s="62" t="n">
        <v>379242.085415741</v>
      </c>
      <c r="AW61" s="62" t="n">
        <v>443639.377341207</v>
      </c>
      <c r="AX61" s="62" t="n">
        <v>511431.453787488</v>
      </c>
      <c r="AY61" s="62" t="n">
        <v>580248.263704843</v>
      </c>
      <c r="AZ61" s="63" t="n">
        <v>648293.484113006</v>
      </c>
    </row>
    <row r="62" customFormat="false" ht="15" hidden="false" customHeight="false" outlineLevel="1" collapsed="false">
      <c r="A62" s="64" t="s">
        <v>242</v>
      </c>
      <c r="B62" s="61" t="n">
        <v>0</v>
      </c>
      <c r="C62" s="62" t="n">
        <v>333.94</v>
      </c>
      <c r="D62" s="62" t="n">
        <v>0</v>
      </c>
      <c r="E62" s="62" t="n">
        <v>80191.37</v>
      </c>
      <c r="F62" s="62" t="n">
        <v>0</v>
      </c>
      <c r="G62" s="62" t="n">
        <v>0</v>
      </c>
      <c r="H62" s="62" t="n">
        <v>0</v>
      </c>
      <c r="I62" s="62" t="n">
        <v>0</v>
      </c>
      <c r="J62" s="62" t="n">
        <v>250</v>
      </c>
      <c r="K62" s="62" t="n">
        <v>972</v>
      </c>
      <c r="L62" s="62" t="n">
        <v>500</v>
      </c>
      <c r="M62" s="63" t="n">
        <v>162</v>
      </c>
      <c r="O62" s="61" t="n">
        <v>0</v>
      </c>
      <c r="P62" s="62" t="n">
        <v>333.94</v>
      </c>
      <c r="Q62" s="62" t="n">
        <v>333.94</v>
      </c>
      <c r="R62" s="62" t="n">
        <v>80525.31</v>
      </c>
      <c r="S62" s="62" t="n">
        <v>80525.31</v>
      </c>
      <c r="T62" s="62" t="n">
        <v>80525.31</v>
      </c>
      <c r="U62" s="62" t="n">
        <v>80525.31</v>
      </c>
      <c r="V62" s="62" t="n">
        <v>80525.31</v>
      </c>
      <c r="W62" s="62" t="n">
        <v>80775.31</v>
      </c>
      <c r="X62" s="62" t="n">
        <v>81747.31</v>
      </c>
      <c r="Y62" s="62" t="n">
        <v>82247.31</v>
      </c>
      <c r="Z62" s="63" t="n">
        <v>82409.31</v>
      </c>
      <c r="AB62" s="61" t="n">
        <v>0</v>
      </c>
      <c r="AC62" s="62" t="n">
        <v>75.8954545454545</v>
      </c>
      <c r="AD62" s="62" t="n">
        <v>0</v>
      </c>
      <c r="AE62" s="62" t="n">
        <v>18225.3113636364</v>
      </c>
      <c r="AF62" s="62" t="n">
        <v>0</v>
      </c>
      <c r="AG62" s="62" t="n">
        <v>0</v>
      </c>
      <c r="AH62" s="62" t="n">
        <v>0</v>
      </c>
      <c r="AI62" s="62" t="n">
        <v>0</v>
      </c>
      <c r="AJ62" s="62" t="n">
        <v>51.75983436853</v>
      </c>
      <c r="AK62" s="62" t="n">
        <v>200.826446280992</v>
      </c>
      <c r="AL62" s="62" t="n">
        <v>103.305785123967</v>
      </c>
      <c r="AM62" s="63" t="n">
        <v>33.0612244897959</v>
      </c>
      <c r="AO62" s="61" t="n">
        <v>0</v>
      </c>
      <c r="AP62" s="62" t="n">
        <v>75.8954545454545</v>
      </c>
      <c r="AQ62" s="62" t="n">
        <v>75.8954545454545</v>
      </c>
      <c r="AR62" s="62" t="n">
        <v>18301.2068181818</v>
      </c>
      <c r="AS62" s="62" t="n">
        <v>18301.2068181818</v>
      </c>
      <c r="AT62" s="62" t="n">
        <v>18301.2068181818</v>
      </c>
      <c r="AU62" s="62" t="n">
        <v>18301.2068181818</v>
      </c>
      <c r="AV62" s="62" t="n">
        <v>18301.2068181818</v>
      </c>
      <c r="AW62" s="62" t="n">
        <v>18352.9666525503</v>
      </c>
      <c r="AX62" s="62" t="n">
        <v>18553.7930988313</v>
      </c>
      <c r="AY62" s="62" t="n">
        <v>18657.0988839553</v>
      </c>
      <c r="AZ62" s="63" t="n">
        <v>18690.1601084451</v>
      </c>
    </row>
    <row r="63" customFormat="false" ht="15" hidden="false" customHeight="false" outlineLevel="1" collapsed="false">
      <c r="A63" s="64" t="s">
        <v>243</v>
      </c>
      <c r="B63" s="61" t="n">
        <v>6585</v>
      </c>
      <c r="C63" s="62" t="n">
        <v>0</v>
      </c>
      <c r="D63" s="62" t="n">
        <v>592.5</v>
      </c>
      <c r="E63" s="62" t="n">
        <v>15663.14</v>
      </c>
      <c r="F63" s="62" t="n">
        <v>0</v>
      </c>
      <c r="G63" s="62" t="n">
        <v>400</v>
      </c>
      <c r="H63" s="62" t="n">
        <v>0</v>
      </c>
      <c r="I63" s="62" t="n">
        <v>12233.64</v>
      </c>
      <c r="J63" s="62" t="n">
        <v>0</v>
      </c>
      <c r="K63" s="62" t="n">
        <v>11667.33</v>
      </c>
      <c r="L63" s="62" t="n">
        <v>0</v>
      </c>
      <c r="M63" s="63" t="n">
        <v>0</v>
      </c>
      <c r="O63" s="61" t="n">
        <v>6585</v>
      </c>
      <c r="P63" s="62" t="n">
        <v>6585</v>
      </c>
      <c r="Q63" s="62" t="n">
        <v>7177.5</v>
      </c>
      <c r="R63" s="62" t="n">
        <v>22840.64</v>
      </c>
      <c r="S63" s="62" t="n">
        <v>22840.64</v>
      </c>
      <c r="T63" s="62" t="n">
        <v>23240.64</v>
      </c>
      <c r="U63" s="62" t="n">
        <v>23240.64</v>
      </c>
      <c r="V63" s="62" t="n">
        <v>35474.28</v>
      </c>
      <c r="W63" s="62" t="n">
        <v>35474.28</v>
      </c>
      <c r="X63" s="62" t="n">
        <v>47141.61</v>
      </c>
      <c r="Y63" s="62" t="n">
        <v>47141.61</v>
      </c>
      <c r="Z63" s="63" t="n">
        <v>47141.61</v>
      </c>
      <c r="AB63" s="61" t="n">
        <v>1489.81900452489</v>
      </c>
      <c r="AC63" s="62" t="n">
        <v>0</v>
      </c>
      <c r="AD63" s="62" t="n">
        <v>136.206896551724</v>
      </c>
      <c r="AE63" s="62" t="n">
        <v>3559.80454545454</v>
      </c>
      <c r="AF63" s="62" t="n">
        <v>0</v>
      </c>
      <c r="AG63" s="62" t="n">
        <v>86.5800865800866</v>
      </c>
      <c r="AH63" s="62" t="n">
        <v>0</v>
      </c>
      <c r="AI63" s="62" t="n">
        <v>2570.09243697479</v>
      </c>
      <c r="AJ63" s="62" t="n">
        <v>0</v>
      </c>
      <c r="AK63" s="62" t="n">
        <v>2410.60537190083</v>
      </c>
      <c r="AL63" s="62" t="n">
        <v>0</v>
      </c>
      <c r="AM63" s="63" t="n">
        <v>0</v>
      </c>
      <c r="AO63" s="61" t="n">
        <v>1489.81900452489</v>
      </c>
      <c r="AP63" s="62" t="n">
        <v>1489.81900452489</v>
      </c>
      <c r="AQ63" s="62" t="n">
        <v>1626.02590107661</v>
      </c>
      <c r="AR63" s="62" t="n">
        <v>5185.83044653116</v>
      </c>
      <c r="AS63" s="62" t="n">
        <v>5185.83044653116</v>
      </c>
      <c r="AT63" s="62" t="n">
        <v>5272.41053311124</v>
      </c>
      <c r="AU63" s="62" t="n">
        <v>5272.41053311124</v>
      </c>
      <c r="AV63" s="62" t="n">
        <v>7842.50297008603</v>
      </c>
      <c r="AW63" s="62" t="n">
        <v>7842.50297008603</v>
      </c>
      <c r="AX63" s="62" t="n">
        <v>10253.1083419869</v>
      </c>
      <c r="AY63" s="62" t="n">
        <v>10253.1083419869</v>
      </c>
      <c r="AZ63" s="63" t="n">
        <v>10253.1083419869</v>
      </c>
    </row>
    <row r="64" customFormat="false" ht="15" hidden="false" customHeight="false" outlineLevel="1" collapsed="false">
      <c r="A64" s="64" t="s">
        <v>244</v>
      </c>
      <c r="B64" s="61" t="n">
        <v>0</v>
      </c>
      <c r="C64" s="62" t="n">
        <v>0</v>
      </c>
      <c r="D64" s="62" t="n">
        <v>0</v>
      </c>
      <c r="E64" s="62" t="n">
        <v>0</v>
      </c>
      <c r="F64" s="62" t="n">
        <v>0</v>
      </c>
      <c r="G64" s="62" t="n">
        <v>0</v>
      </c>
      <c r="H64" s="62" t="n">
        <v>0</v>
      </c>
      <c r="I64" s="62" t="n">
        <v>0</v>
      </c>
      <c r="J64" s="62" t="n">
        <v>0</v>
      </c>
      <c r="K64" s="62" t="n">
        <v>0</v>
      </c>
      <c r="L64" s="62" t="n">
        <v>5000</v>
      </c>
      <c r="M64" s="63" t="n">
        <v>48116.74</v>
      </c>
      <c r="O64" s="61" t="n">
        <v>0</v>
      </c>
      <c r="P64" s="62" t="n">
        <v>0</v>
      </c>
      <c r="Q64" s="62" t="n">
        <v>0</v>
      </c>
      <c r="R64" s="62" t="n">
        <v>0</v>
      </c>
      <c r="S64" s="62" t="n">
        <v>0</v>
      </c>
      <c r="T64" s="62" t="n">
        <v>0</v>
      </c>
      <c r="U64" s="62" t="n">
        <v>0</v>
      </c>
      <c r="V64" s="62" t="n">
        <v>0</v>
      </c>
      <c r="W64" s="62" t="n">
        <v>0</v>
      </c>
      <c r="X64" s="62" t="n">
        <v>0</v>
      </c>
      <c r="Y64" s="62" t="n">
        <v>5000</v>
      </c>
      <c r="Z64" s="63" t="n">
        <v>53116.74</v>
      </c>
      <c r="AB64" s="61" t="n">
        <v>0</v>
      </c>
      <c r="AC64" s="62" t="n">
        <v>0</v>
      </c>
      <c r="AD64" s="62" t="n">
        <v>0</v>
      </c>
      <c r="AE64" s="62" t="n">
        <v>0</v>
      </c>
      <c r="AF64" s="62" t="n">
        <v>0</v>
      </c>
      <c r="AG64" s="62" t="n">
        <v>0</v>
      </c>
      <c r="AH64" s="62" t="n">
        <v>0</v>
      </c>
      <c r="AI64" s="62" t="n">
        <v>0</v>
      </c>
      <c r="AJ64" s="62" t="n">
        <v>0</v>
      </c>
      <c r="AK64" s="62" t="n">
        <v>0</v>
      </c>
      <c r="AL64" s="62" t="n">
        <v>1033.05785123967</v>
      </c>
      <c r="AM64" s="63" t="n">
        <v>9819.74285714286</v>
      </c>
      <c r="AO64" s="61" t="n">
        <v>0</v>
      </c>
      <c r="AP64" s="62" t="n">
        <v>0</v>
      </c>
      <c r="AQ64" s="62" t="n">
        <v>0</v>
      </c>
      <c r="AR64" s="62" t="n">
        <v>0</v>
      </c>
      <c r="AS64" s="62" t="n">
        <v>0</v>
      </c>
      <c r="AT64" s="62" t="n">
        <v>0</v>
      </c>
      <c r="AU64" s="62" t="n">
        <v>0</v>
      </c>
      <c r="AV64" s="62" t="n">
        <v>0</v>
      </c>
      <c r="AW64" s="62" t="n">
        <v>0</v>
      </c>
      <c r="AX64" s="62" t="n">
        <v>0</v>
      </c>
      <c r="AY64" s="62" t="n">
        <v>1033.05785123967</v>
      </c>
      <c r="AZ64" s="63" t="n">
        <v>10852.8007083825</v>
      </c>
    </row>
    <row r="65" customFormat="false" ht="15" hidden="false" customHeight="false" outlineLevel="1" collapsed="false">
      <c r="A65" s="64" t="s">
        <v>245</v>
      </c>
      <c r="B65" s="61" t="n">
        <v>42369</v>
      </c>
      <c r="C65" s="62" t="n">
        <v>22512.4</v>
      </c>
      <c r="D65" s="62" t="n">
        <v>14273.42</v>
      </c>
      <c r="E65" s="62" t="n">
        <v>5594.6</v>
      </c>
      <c r="F65" s="62" t="n">
        <v>5303.51</v>
      </c>
      <c r="G65" s="62" t="n">
        <v>12503.7</v>
      </c>
      <c r="H65" s="62" t="n">
        <v>19974.8</v>
      </c>
      <c r="I65" s="62" t="n">
        <v>25529</v>
      </c>
      <c r="J65" s="62" t="n">
        <v>8570.26</v>
      </c>
      <c r="K65" s="62" t="n">
        <v>0</v>
      </c>
      <c r="L65" s="62" t="n">
        <v>0</v>
      </c>
      <c r="M65" s="63" t="n">
        <v>0</v>
      </c>
      <c r="O65" s="61" t="n">
        <v>42369</v>
      </c>
      <c r="P65" s="62" t="n">
        <v>64881.4</v>
      </c>
      <c r="Q65" s="62" t="n">
        <v>79154.82</v>
      </c>
      <c r="R65" s="62" t="n">
        <v>84749.42</v>
      </c>
      <c r="S65" s="62" t="n">
        <v>90052.93</v>
      </c>
      <c r="T65" s="62" t="n">
        <v>102556.63</v>
      </c>
      <c r="U65" s="62" t="n">
        <v>122531.43</v>
      </c>
      <c r="V65" s="62" t="n">
        <v>148060.43</v>
      </c>
      <c r="W65" s="62" t="n">
        <v>156630.69</v>
      </c>
      <c r="X65" s="62" t="n">
        <v>156630.69</v>
      </c>
      <c r="Y65" s="62" t="n">
        <v>156630.69</v>
      </c>
      <c r="Z65" s="63" t="n">
        <v>156630.69</v>
      </c>
      <c r="AB65" s="61" t="n">
        <v>9585.74660633484</v>
      </c>
      <c r="AC65" s="62" t="n">
        <v>5116.45454545455</v>
      </c>
      <c r="AD65" s="62" t="n">
        <v>3281.24597701149</v>
      </c>
      <c r="AE65" s="62" t="n">
        <v>1271.5</v>
      </c>
      <c r="AF65" s="62" t="n">
        <v>1189.12780269058</v>
      </c>
      <c r="AG65" s="62" t="n">
        <v>2706.42857142857</v>
      </c>
      <c r="AH65" s="62" t="n">
        <v>4240.93418259023</v>
      </c>
      <c r="AI65" s="62" t="n">
        <v>5363.23529411765</v>
      </c>
      <c r="AJ65" s="62" t="n">
        <v>1774.38095238095</v>
      </c>
      <c r="AK65" s="62" t="n">
        <v>0</v>
      </c>
      <c r="AL65" s="62" t="n">
        <v>0</v>
      </c>
      <c r="AM65" s="63" t="n">
        <v>0</v>
      </c>
      <c r="AO65" s="61" t="n">
        <v>9585.74660633484</v>
      </c>
      <c r="AP65" s="62" t="n">
        <v>14702.2011517894</v>
      </c>
      <c r="AQ65" s="62" t="n">
        <v>17983.4471288009</v>
      </c>
      <c r="AR65" s="62" t="n">
        <v>19254.9471288009</v>
      </c>
      <c r="AS65" s="62" t="n">
        <v>20444.0749314915</v>
      </c>
      <c r="AT65" s="62" t="n">
        <v>23150.50350292</v>
      </c>
      <c r="AU65" s="62" t="n">
        <v>27391.4376855103</v>
      </c>
      <c r="AV65" s="62" t="n">
        <v>32754.6729796279</v>
      </c>
      <c r="AW65" s="62" t="n">
        <v>34529.0539320089</v>
      </c>
      <c r="AX65" s="62" t="n">
        <v>0</v>
      </c>
      <c r="AY65" s="62" t="n">
        <v>0</v>
      </c>
      <c r="AZ65" s="63" t="n">
        <v>0</v>
      </c>
    </row>
    <row r="66" customFormat="false" ht="15" hidden="false" customHeight="false" outlineLevel="0" collapsed="false">
      <c r="A66" s="54" t="s">
        <v>246</v>
      </c>
      <c r="B66" s="76" t="n">
        <v>306639.32</v>
      </c>
      <c r="C66" s="76" t="n">
        <v>262896.66</v>
      </c>
      <c r="D66" s="76" t="n">
        <v>274739.86</v>
      </c>
      <c r="E66" s="76" t="n">
        <v>342853.78</v>
      </c>
      <c r="F66" s="76" t="n">
        <v>-187912.31</v>
      </c>
      <c r="G66" s="76" t="n">
        <v>347963.37</v>
      </c>
      <c r="H66" s="76" t="n">
        <v>301167.25</v>
      </c>
      <c r="I66" s="76" t="n">
        <v>337055.03</v>
      </c>
      <c r="J66" s="76" t="n">
        <v>319859.18</v>
      </c>
      <c r="K66" s="76" t="n">
        <v>340752.98</v>
      </c>
      <c r="L66" s="76" t="n">
        <v>338573.36</v>
      </c>
      <c r="M66" s="76" t="n">
        <v>381700.32</v>
      </c>
      <c r="O66" s="76" t="n">
        <v>306639.32</v>
      </c>
      <c r="P66" s="76" t="n">
        <v>569535.98</v>
      </c>
      <c r="Q66" s="76" t="n">
        <v>844275.84</v>
      </c>
      <c r="R66" s="76" t="n">
        <v>1187129.62</v>
      </c>
      <c r="S66" s="76" t="n">
        <v>999217.31</v>
      </c>
      <c r="T66" s="76" t="n">
        <v>1347180.68</v>
      </c>
      <c r="U66" s="76" t="n">
        <v>1648347.93</v>
      </c>
      <c r="V66" s="76" t="n">
        <v>1985402.96</v>
      </c>
      <c r="W66" s="76" t="n">
        <v>2305262.14</v>
      </c>
      <c r="X66" s="76" t="n">
        <v>2646015.12</v>
      </c>
      <c r="Y66" s="76" t="n">
        <v>2984588.48</v>
      </c>
      <c r="Z66" s="76" t="n">
        <v>3366288.8</v>
      </c>
      <c r="AB66" s="76" t="n">
        <v>69375.4117647059</v>
      </c>
      <c r="AC66" s="76" t="n">
        <v>59749.2409090909</v>
      </c>
      <c r="AD66" s="76" t="n">
        <v>63158.5885057471</v>
      </c>
      <c r="AE66" s="76" t="n">
        <v>77921.3136363636</v>
      </c>
      <c r="AF66" s="76" t="n">
        <v>-42132.8049327354</v>
      </c>
      <c r="AG66" s="76" t="n">
        <v>75316.7467532467</v>
      </c>
      <c r="AH66" s="76" t="n">
        <v>63942.0912951168</v>
      </c>
      <c r="AI66" s="76" t="n">
        <v>70809.8802521008</v>
      </c>
      <c r="AJ66" s="76" t="n">
        <v>66223.4327122153</v>
      </c>
      <c r="AK66" s="76" t="n">
        <v>70403.5082644628</v>
      </c>
      <c r="AL66" s="76" t="n">
        <v>69953.173553719</v>
      </c>
      <c r="AM66" s="76" t="n">
        <v>77898.0244897959</v>
      </c>
      <c r="AO66" s="76" t="n">
        <v>69375.4117647059</v>
      </c>
      <c r="AP66" s="76" t="n">
        <v>129124.652673797</v>
      </c>
      <c r="AQ66" s="76" t="n">
        <v>192283.241179544</v>
      </c>
      <c r="AR66" s="76" t="n">
        <v>270204.554815908</v>
      </c>
      <c r="AS66" s="76" t="n">
        <v>228071.749883172</v>
      </c>
      <c r="AT66" s="76" t="n">
        <v>303388.496636419</v>
      </c>
      <c r="AU66" s="76" t="n">
        <v>367330.587931536</v>
      </c>
      <c r="AV66" s="76" t="n">
        <v>438140.468183636</v>
      </c>
      <c r="AW66" s="76" t="n">
        <v>504363.900895852</v>
      </c>
      <c r="AX66" s="76" t="n">
        <v>574767.409160315</v>
      </c>
      <c r="AY66" s="76" t="n">
        <v>644720.582714034</v>
      </c>
      <c r="AZ66" s="76" t="n">
        <v>722618.60720383</v>
      </c>
    </row>
    <row r="67" customFormat="false" ht="15" hidden="false" customHeight="false" outlineLevel="0" collapsed="false">
      <c r="A67" s="64"/>
      <c r="B67" s="81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80"/>
      <c r="O67" s="81" t="n">
        <v>0</v>
      </c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80"/>
      <c r="AB67" s="81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80"/>
      <c r="AO67" s="81" t="n">
        <v>0</v>
      </c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80"/>
    </row>
    <row r="68" customFormat="false" ht="15" hidden="false" customHeight="false" outlineLevel="1" collapsed="false">
      <c r="A68" s="54" t="s">
        <v>247</v>
      </c>
      <c r="B68" s="81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80"/>
      <c r="O68" s="81" t="n">
        <v>0</v>
      </c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80"/>
      <c r="AB68" s="81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80"/>
      <c r="AO68" s="81" t="n">
        <v>0</v>
      </c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80"/>
    </row>
    <row r="69" customFormat="false" ht="15" hidden="false" customHeight="false" outlineLevel="1" collapsed="false">
      <c r="A69" s="64" t="s">
        <v>248</v>
      </c>
      <c r="B69" s="61" t="n">
        <v>5660</v>
      </c>
      <c r="C69" s="62" t="n">
        <v>11995</v>
      </c>
      <c r="D69" s="62" t="n">
        <v>14488.26</v>
      </c>
      <c r="E69" s="62" t="n">
        <v>16732.96</v>
      </c>
      <c r="F69" s="62" t="n">
        <v>17314.74</v>
      </c>
      <c r="G69" s="62" t="n">
        <v>22856.32</v>
      </c>
      <c r="H69" s="62" t="n">
        <v>18619.89</v>
      </c>
      <c r="I69" s="62" t="n">
        <v>10099</v>
      </c>
      <c r="J69" s="62" t="n">
        <v>10721.84</v>
      </c>
      <c r="K69" s="62" t="n">
        <v>10993.76</v>
      </c>
      <c r="L69" s="62" t="n">
        <v>20210.29</v>
      </c>
      <c r="M69" s="63" t="n">
        <v>-47385.33</v>
      </c>
      <c r="O69" s="61" t="n">
        <v>5660</v>
      </c>
      <c r="P69" s="62" t="n">
        <v>17655</v>
      </c>
      <c r="Q69" s="62" t="n">
        <v>32143.26</v>
      </c>
      <c r="R69" s="62" t="n">
        <v>48876.22</v>
      </c>
      <c r="S69" s="62" t="n">
        <v>66190.96</v>
      </c>
      <c r="T69" s="62" t="n">
        <v>89047.28</v>
      </c>
      <c r="U69" s="62" t="n">
        <v>107667.17</v>
      </c>
      <c r="V69" s="62" t="n">
        <v>117766.17</v>
      </c>
      <c r="W69" s="62" t="n">
        <v>128488.01</v>
      </c>
      <c r="X69" s="62" t="n">
        <v>139481.77</v>
      </c>
      <c r="Y69" s="62" t="n">
        <v>159692.06</v>
      </c>
      <c r="Z69" s="63" t="n">
        <v>112306.73</v>
      </c>
      <c r="AB69" s="61" t="n">
        <v>1280.54298642534</v>
      </c>
      <c r="AC69" s="62" t="n">
        <v>2726.13636363636</v>
      </c>
      <c r="AD69" s="62" t="n">
        <v>3330.63448275862</v>
      </c>
      <c r="AE69" s="62" t="n">
        <v>3802.94545454545</v>
      </c>
      <c r="AF69" s="62" t="n">
        <v>3882.22869955157</v>
      </c>
      <c r="AG69" s="62" t="n">
        <v>4947.25541125541</v>
      </c>
      <c r="AH69" s="62" t="n">
        <v>3953.26751592357</v>
      </c>
      <c r="AI69" s="62" t="n">
        <v>2121.63865546218</v>
      </c>
      <c r="AJ69" s="62" t="n">
        <v>2219.84265010352</v>
      </c>
      <c r="AK69" s="62" t="n">
        <v>2271.43801652893</v>
      </c>
      <c r="AL69" s="62" t="n">
        <v>4175.67975206612</v>
      </c>
      <c r="AM69" s="63" t="n">
        <v>-9670.47551020408</v>
      </c>
      <c r="AO69" s="61" t="n">
        <v>1280.54298642534</v>
      </c>
      <c r="AP69" s="62" t="n">
        <v>4006.6793500617</v>
      </c>
      <c r="AQ69" s="62" t="n">
        <v>7337.31383282032</v>
      </c>
      <c r="AR69" s="62" t="n">
        <v>11140.2592873658</v>
      </c>
      <c r="AS69" s="62" t="n">
        <v>15022.4879869173</v>
      </c>
      <c r="AT69" s="62" t="n">
        <v>19969.7433981728</v>
      </c>
      <c r="AU69" s="62" t="n">
        <v>23923.0109140963</v>
      </c>
      <c r="AV69" s="62" t="n">
        <v>26044.6495695585</v>
      </c>
      <c r="AW69" s="62" t="n">
        <v>28264.492219662</v>
      </c>
      <c r="AX69" s="62" t="n">
        <v>30535.930236191</v>
      </c>
      <c r="AY69" s="62" t="n">
        <v>34711.6099882571</v>
      </c>
      <c r="AZ69" s="63" t="n">
        <v>25041.134478053</v>
      </c>
    </row>
    <row r="70" customFormat="false" ht="15" hidden="false" customHeight="false" outlineLevel="1" collapsed="false">
      <c r="A70" s="64" t="s">
        <v>249</v>
      </c>
      <c r="B70" s="61" t="n">
        <v>5090</v>
      </c>
      <c r="C70" s="62" t="n">
        <v>12651</v>
      </c>
      <c r="D70" s="62" t="n">
        <v>13778.64</v>
      </c>
      <c r="E70" s="62" t="n">
        <v>21824.16</v>
      </c>
      <c r="F70" s="62" t="n">
        <v>20642.4</v>
      </c>
      <c r="G70" s="62" t="n">
        <v>7820</v>
      </c>
      <c r="H70" s="62" t="n">
        <v>21463.25</v>
      </c>
      <c r="I70" s="62" t="n">
        <v>18958.25</v>
      </c>
      <c r="J70" s="62" t="n">
        <v>24217.52</v>
      </c>
      <c r="K70" s="62" t="n">
        <v>31205.18</v>
      </c>
      <c r="L70" s="62" t="n">
        <v>16950</v>
      </c>
      <c r="M70" s="63" t="n">
        <v>8776</v>
      </c>
      <c r="O70" s="61" t="n">
        <v>5090</v>
      </c>
      <c r="P70" s="62" t="n">
        <v>17741</v>
      </c>
      <c r="Q70" s="62" t="n">
        <v>31519.64</v>
      </c>
      <c r="R70" s="62" t="n">
        <v>53343.8</v>
      </c>
      <c r="S70" s="62" t="n">
        <v>73986.2</v>
      </c>
      <c r="T70" s="62" t="n">
        <v>81806.2</v>
      </c>
      <c r="U70" s="62" t="n">
        <v>103269.45</v>
      </c>
      <c r="V70" s="62" t="n">
        <v>122227.7</v>
      </c>
      <c r="W70" s="62" t="n">
        <v>146445.22</v>
      </c>
      <c r="X70" s="62" t="n">
        <v>177650.4</v>
      </c>
      <c r="Y70" s="62" t="n">
        <v>194600.4</v>
      </c>
      <c r="Z70" s="63" t="n">
        <v>203376.4</v>
      </c>
      <c r="AB70" s="61" t="n">
        <v>1151.58371040724</v>
      </c>
      <c r="AC70" s="62" t="n">
        <v>2875.22727272727</v>
      </c>
      <c r="AD70" s="62" t="n">
        <v>3167.50344827586</v>
      </c>
      <c r="AE70" s="62" t="n">
        <v>4960.03636363636</v>
      </c>
      <c r="AF70" s="62" t="n">
        <v>4628.34080717489</v>
      </c>
      <c r="AG70" s="62" t="n">
        <v>1692.64069264069</v>
      </c>
      <c r="AH70" s="62" t="n">
        <v>4556.95329087049</v>
      </c>
      <c r="AI70" s="62" t="n">
        <v>3982.8256302521</v>
      </c>
      <c r="AJ70" s="62" t="n">
        <v>5013.97929606625</v>
      </c>
      <c r="AK70" s="62" t="n">
        <v>6447.35123966942</v>
      </c>
      <c r="AL70" s="62" t="n">
        <v>3502.06611570248</v>
      </c>
      <c r="AM70" s="63" t="n">
        <v>1791.02040816327</v>
      </c>
      <c r="AO70" s="61" t="n">
        <v>1151.58371040724</v>
      </c>
      <c r="AP70" s="62" t="n">
        <v>4026.81098313451</v>
      </c>
      <c r="AQ70" s="62" t="n">
        <v>7194.31443141037</v>
      </c>
      <c r="AR70" s="62" t="n">
        <v>12154.3507950467</v>
      </c>
      <c r="AS70" s="62" t="n">
        <v>16782.6916022216</v>
      </c>
      <c r="AT70" s="62" t="n">
        <v>18475.3322948623</v>
      </c>
      <c r="AU70" s="62" t="n">
        <v>23032.2855857328</v>
      </c>
      <c r="AV70" s="62" t="n">
        <v>27015.1112159849</v>
      </c>
      <c r="AW70" s="62" t="n">
        <v>32029.0905120512</v>
      </c>
      <c r="AX70" s="62" t="n">
        <v>38476.4417517206</v>
      </c>
      <c r="AY70" s="62" t="n">
        <v>41978.5078674231</v>
      </c>
      <c r="AZ70" s="63" t="n">
        <v>43769.5282755863</v>
      </c>
    </row>
    <row r="71" customFormat="false" ht="15" hidden="false" customHeight="false" outlineLevel="1" collapsed="false">
      <c r="A71" s="64" t="s">
        <v>250</v>
      </c>
      <c r="B71" s="61" t="n">
        <v>5390</v>
      </c>
      <c r="C71" s="62" t="n">
        <v>4200</v>
      </c>
      <c r="D71" s="62" t="n">
        <v>11642.6</v>
      </c>
      <c r="E71" s="62" t="n">
        <v>4200</v>
      </c>
      <c r="F71" s="62" t="n">
        <v>4200</v>
      </c>
      <c r="G71" s="62" t="n">
        <v>6873.13</v>
      </c>
      <c r="H71" s="62" t="n">
        <v>4200</v>
      </c>
      <c r="I71" s="62" t="n">
        <v>4200</v>
      </c>
      <c r="J71" s="62" t="n">
        <v>4752</v>
      </c>
      <c r="K71" s="62" t="n">
        <v>4200</v>
      </c>
      <c r="L71" s="62" t="n">
        <v>4200</v>
      </c>
      <c r="M71" s="63" t="n">
        <v>4200</v>
      </c>
      <c r="O71" s="61" t="n">
        <v>5390</v>
      </c>
      <c r="P71" s="62" t="n">
        <v>9590</v>
      </c>
      <c r="Q71" s="62" t="n">
        <v>21232.6</v>
      </c>
      <c r="R71" s="62" t="n">
        <v>25432.6</v>
      </c>
      <c r="S71" s="62" t="n">
        <v>29632.6</v>
      </c>
      <c r="T71" s="62" t="n">
        <v>36505.73</v>
      </c>
      <c r="U71" s="62" t="n">
        <v>40705.73</v>
      </c>
      <c r="V71" s="62" t="n">
        <v>44905.73</v>
      </c>
      <c r="W71" s="62" t="n">
        <v>49657.73</v>
      </c>
      <c r="X71" s="62" t="n">
        <v>53857.73</v>
      </c>
      <c r="Y71" s="62" t="n">
        <v>58057.73</v>
      </c>
      <c r="Z71" s="63" t="n">
        <v>62257.73</v>
      </c>
      <c r="AB71" s="61" t="n">
        <v>1219.45701357466</v>
      </c>
      <c r="AC71" s="62" t="n">
        <v>954.545454545455</v>
      </c>
      <c r="AD71" s="62" t="n">
        <v>2676.45977011494</v>
      </c>
      <c r="AE71" s="62" t="n">
        <v>954.545454545455</v>
      </c>
      <c r="AF71" s="62" t="n">
        <v>941.704035874439</v>
      </c>
      <c r="AG71" s="62" t="n">
        <v>1487.69047619048</v>
      </c>
      <c r="AH71" s="62" t="n">
        <v>891.71974522293</v>
      </c>
      <c r="AI71" s="62" t="n">
        <v>882.352941176471</v>
      </c>
      <c r="AJ71" s="62" t="n">
        <v>983.850931677019</v>
      </c>
      <c r="AK71" s="62" t="n">
        <v>867.768595041322</v>
      </c>
      <c r="AL71" s="62" t="n">
        <v>867.768595041322</v>
      </c>
      <c r="AM71" s="63" t="n">
        <v>857.142857142857</v>
      </c>
      <c r="AO71" s="61" t="n">
        <v>1219.45701357466</v>
      </c>
      <c r="AP71" s="62" t="n">
        <v>2174.00246812011</v>
      </c>
      <c r="AQ71" s="62" t="n">
        <v>4850.46223823506</v>
      </c>
      <c r="AR71" s="62" t="n">
        <v>5805.00769278051</v>
      </c>
      <c r="AS71" s="62" t="n">
        <v>6746.71172865495</v>
      </c>
      <c r="AT71" s="62" t="n">
        <v>8234.40220484543</v>
      </c>
      <c r="AU71" s="62" t="n">
        <v>9126.12195006836</v>
      </c>
      <c r="AV71" s="62" t="n">
        <v>10008.4748912448</v>
      </c>
      <c r="AW71" s="62" t="n">
        <v>10992.3258229218</v>
      </c>
      <c r="AX71" s="62" t="n">
        <v>11860.0944179632</v>
      </c>
      <c r="AY71" s="62" t="n">
        <v>12727.8630130045</v>
      </c>
      <c r="AZ71" s="63" t="n">
        <v>13585.0058701473</v>
      </c>
    </row>
    <row r="72" customFormat="false" ht="15" hidden="false" customHeight="false" outlineLevel="1" collapsed="false">
      <c r="A72" s="64" t="s">
        <v>251</v>
      </c>
      <c r="B72" s="61" t="n">
        <v>0</v>
      </c>
      <c r="C72" s="62" t="n">
        <v>0</v>
      </c>
      <c r="D72" s="62" t="n">
        <v>0</v>
      </c>
      <c r="E72" s="62" t="n">
        <v>0</v>
      </c>
      <c r="F72" s="62" t="n">
        <v>0</v>
      </c>
      <c r="G72" s="62" t="n">
        <v>0</v>
      </c>
      <c r="H72" s="62" t="n">
        <v>0</v>
      </c>
      <c r="I72" s="62" t="n">
        <v>0</v>
      </c>
      <c r="J72" s="62" t="n">
        <v>0</v>
      </c>
      <c r="K72" s="62" t="n">
        <v>0</v>
      </c>
      <c r="L72" s="62" t="n">
        <v>0</v>
      </c>
      <c r="M72" s="63" t="n">
        <v>0</v>
      </c>
      <c r="O72" s="61" t="n">
        <v>0</v>
      </c>
      <c r="P72" s="62" t="n">
        <v>0</v>
      </c>
      <c r="Q72" s="62" t="n">
        <v>0</v>
      </c>
      <c r="R72" s="62" t="n">
        <v>0</v>
      </c>
      <c r="S72" s="62" t="n">
        <v>0</v>
      </c>
      <c r="T72" s="62" t="n">
        <v>0</v>
      </c>
      <c r="U72" s="62" t="n">
        <v>0</v>
      </c>
      <c r="V72" s="62" t="n">
        <v>0</v>
      </c>
      <c r="W72" s="62" t="n">
        <v>0</v>
      </c>
      <c r="X72" s="62" t="n">
        <v>0</v>
      </c>
      <c r="Y72" s="62" t="n">
        <v>0</v>
      </c>
      <c r="Z72" s="63" t="n">
        <v>0</v>
      </c>
      <c r="AB72" s="61" t="n">
        <v>0</v>
      </c>
      <c r="AC72" s="62" t="n">
        <v>0</v>
      </c>
      <c r="AD72" s="62" t="n">
        <v>0</v>
      </c>
      <c r="AE72" s="62" t="n">
        <v>0</v>
      </c>
      <c r="AF72" s="62" t="n">
        <v>0</v>
      </c>
      <c r="AG72" s="62" t="n">
        <v>0</v>
      </c>
      <c r="AH72" s="62" t="n">
        <v>0</v>
      </c>
      <c r="AI72" s="62" t="n">
        <v>0</v>
      </c>
      <c r="AJ72" s="62" t="n">
        <v>0</v>
      </c>
      <c r="AK72" s="62" t="n">
        <v>0</v>
      </c>
      <c r="AL72" s="62" t="n">
        <v>0</v>
      </c>
      <c r="AM72" s="63" t="n">
        <v>0</v>
      </c>
      <c r="AO72" s="61" t="n">
        <v>0</v>
      </c>
      <c r="AP72" s="62" t="n">
        <v>0</v>
      </c>
      <c r="AQ72" s="62" t="n">
        <v>0</v>
      </c>
      <c r="AR72" s="62" t="n">
        <v>0</v>
      </c>
      <c r="AS72" s="62" t="n">
        <v>0</v>
      </c>
      <c r="AT72" s="62" t="n">
        <v>0</v>
      </c>
      <c r="AU72" s="62" t="n">
        <v>0</v>
      </c>
      <c r="AV72" s="62" t="n">
        <v>0</v>
      </c>
      <c r="AW72" s="62" t="n">
        <v>0</v>
      </c>
      <c r="AX72" s="62" t="n">
        <v>0</v>
      </c>
      <c r="AY72" s="62" t="n">
        <v>0</v>
      </c>
      <c r="AZ72" s="63" t="n">
        <v>0</v>
      </c>
    </row>
    <row r="73" customFormat="false" ht="15" hidden="false" customHeight="false" outlineLevel="1" collapsed="false">
      <c r="A73" s="64" t="s">
        <v>283</v>
      </c>
      <c r="B73" s="61" t="n">
        <v>1000</v>
      </c>
      <c r="C73" s="62" t="n">
        <v>330</v>
      </c>
      <c r="D73" s="62" t="n">
        <v>3030</v>
      </c>
      <c r="E73" s="62" t="n">
        <v>0</v>
      </c>
      <c r="F73" s="62" t="n">
        <v>0</v>
      </c>
      <c r="G73" s="62" t="n">
        <v>150</v>
      </c>
      <c r="H73" s="62" t="n">
        <v>260</v>
      </c>
      <c r="I73" s="62" t="n">
        <v>0</v>
      </c>
      <c r="J73" s="62" t="n">
        <v>0</v>
      </c>
      <c r="K73" s="62" t="n">
        <v>350</v>
      </c>
      <c r="L73" s="62" t="n">
        <v>0</v>
      </c>
      <c r="M73" s="63" t="n">
        <v>0</v>
      </c>
      <c r="O73" s="61" t="n">
        <v>1000</v>
      </c>
      <c r="P73" s="62" t="n">
        <v>1330</v>
      </c>
      <c r="Q73" s="62" t="n">
        <v>4360</v>
      </c>
      <c r="R73" s="62" t="n">
        <v>4360</v>
      </c>
      <c r="S73" s="62" t="n">
        <v>4360</v>
      </c>
      <c r="T73" s="62" t="n">
        <v>4510</v>
      </c>
      <c r="U73" s="62" t="n">
        <v>4770</v>
      </c>
      <c r="V73" s="62" t="n">
        <v>4770</v>
      </c>
      <c r="W73" s="62" t="n">
        <v>4770</v>
      </c>
      <c r="X73" s="62" t="n">
        <v>5120</v>
      </c>
      <c r="Y73" s="62" t="n">
        <v>5120</v>
      </c>
      <c r="Z73" s="63" t="n">
        <v>5120</v>
      </c>
      <c r="AB73" s="61" t="n">
        <v>226.244343891403</v>
      </c>
      <c r="AC73" s="62" t="n">
        <v>75</v>
      </c>
      <c r="AD73" s="62" t="n">
        <v>696.551724137931</v>
      </c>
      <c r="AE73" s="62" t="n">
        <v>0</v>
      </c>
      <c r="AF73" s="62" t="n">
        <v>0</v>
      </c>
      <c r="AG73" s="62" t="n">
        <v>32.4675324675325</v>
      </c>
      <c r="AH73" s="62" t="n">
        <v>55.2016985138004</v>
      </c>
      <c r="AI73" s="62" t="n">
        <v>0</v>
      </c>
      <c r="AJ73" s="62" t="n">
        <v>0</v>
      </c>
      <c r="AK73" s="62" t="n">
        <v>72.3140495867769</v>
      </c>
      <c r="AL73" s="62" t="n">
        <v>0</v>
      </c>
      <c r="AM73" s="63" t="n">
        <v>0</v>
      </c>
      <c r="AO73" s="61" t="n">
        <v>226.244343891403</v>
      </c>
      <c r="AP73" s="62" t="n">
        <v>301.244343891403</v>
      </c>
      <c r="AQ73" s="62" t="n">
        <v>997.796068029334</v>
      </c>
      <c r="AR73" s="62" t="n">
        <v>997.796068029334</v>
      </c>
      <c r="AS73" s="62" t="n">
        <v>997.796068029334</v>
      </c>
      <c r="AT73" s="62" t="n">
        <v>1030.26360049687</v>
      </c>
      <c r="AU73" s="62" t="n">
        <v>1085.46529901067</v>
      </c>
      <c r="AV73" s="62" t="n">
        <v>1085.46529901067</v>
      </c>
      <c r="AW73" s="62" t="n">
        <v>1085.46529901067</v>
      </c>
      <c r="AX73" s="62" t="n">
        <v>1157.77934859744</v>
      </c>
      <c r="AY73" s="62" t="n">
        <v>1157.77934859744</v>
      </c>
      <c r="AZ73" s="63" t="n">
        <v>1157.77934859744</v>
      </c>
    </row>
    <row r="74" customFormat="false" ht="15" hidden="false" customHeight="false" outlineLevel="1" collapsed="false">
      <c r="A74" s="64" t="s">
        <v>253</v>
      </c>
      <c r="B74" s="61" t="n">
        <v>23230.42</v>
      </c>
      <c r="C74" s="62" t="n">
        <v>4000</v>
      </c>
      <c r="D74" s="62" t="n">
        <v>9106.01</v>
      </c>
      <c r="E74" s="62" t="n">
        <v>2193.94</v>
      </c>
      <c r="F74" s="62" t="n">
        <v>336.53</v>
      </c>
      <c r="G74" s="62" t="n">
        <v>1193.69</v>
      </c>
      <c r="H74" s="62" t="n">
        <v>6811.74</v>
      </c>
      <c r="I74" s="62" t="n">
        <v>612.9</v>
      </c>
      <c r="J74" s="62" t="n">
        <v>1262.37</v>
      </c>
      <c r="K74" s="62" t="n">
        <v>2237.83</v>
      </c>
      <c r="L74" s="62" t="n">
        <v>2826.7</v>
      </c>
      <c r="M74" s="63" t="n">
        <v>714.41</v>
      </c>
      <c r="O74" s="61" t="n">
        <v>23230.42</v>
      </c>
      <c r="P74" s="62" t="n">
        <v>27230.42</v>
      </c>
      <c r="Q74" s="62" t="n">
        <v>36336.43</v>
      </c>
      <c r="R74" s="62" t="n">
        <v>38530.37</v>
      </c>
      <c r="S74" s="62" t="n">
        <v>38866.9</v>
      </c>
      <c r="T74" s="62" t="n">
        <v>40060.59</v>
      </c>
      <c r="U74" s="62" t="n">
        <v>46872.33</v>
      </c>
      <c r="V74" s="62" t="n">
        <v>47485.23</v>
      </c>
      <c r="W74" s="62" t="n">
        <v>48747.6</v>
      </c>
      <c r="X74" s="62" t="n">
        <v>50985.43</v>
      </c>
      <c r="Y74" s="62" t="n">
        <v>53812.13</v>
      </c>
      <c r="Z74" s="63" t="n">
        <v>54526.54</v>
      </c>
      <c r="AB74" s="61" t="n">
        <v>5255.75113122172</v>
      </c>
      <c r="AC74" s="62" t="n">
        <v>909.090909090909</v>
      </c>
      <c r="AD74" s="62" t="n">
        <v>2093.33563218391</v>
      </c>
      <c r="AE74" s="62" t="n">
        <v>498.622727272727</v>
      </c>
      <c r="AF74" s="62" t="n">
        <v>75.4551569506726</v>
      </c>
      <c r="AG74" s="62" t="n">
        <v>258.374458874459</v>
      </c>
      <c r="AH74" s="62" t="n">
        <v>1446.22929936306</v>
      </c>
      <c r="AI74" s="62" t="n">
        <v>128.760504201681</v>
      </c>
      <c r="AJ74" s="62" t="n">
        <v>261.360248447205</v>
      </c>
      <c r="AK74" s="62" t="n">
        <v>462.361570247934</v>
      </c>
      <c r="AL74" s="62" t="n">
        <v>584.028925619835</v>
      </c>
      <c r="AM74" s="63" t="n">
        <v>145.797959183673</v>
      </c>
      <c r="AO74" s="61" t="n">
        <v>5255.75113122172</v>
      </c>
      <c r="AP74" s="62" t="n">
        <v>6164.84204031263</v>
      </c>
      <c r="AQ74" s="62" t="n">
        <v>8258.17767249654</v>
      </c>
      <c r="AR74" s="62" t="n">
        <v>8756.80039976926</v>
      </c>
      <c r="AS74" s="62" t="n">
        <v>8832.25555671994</v>
      </c>
      <c r="AT74" s="62" t="n">
        <v>9090.6300155944</v>
      </c>
      <c r="AU74" s="62" t="n">
        <v>10536.8593149575</v>
      </c>
      <c r="AV74" s="62" t="n">
        <v>10665.6198191591</v>
      </c>
      <c r="AW74" s="62" t="n">
        <v>10926.9800676063</v>
      </c>
      <c r="AX74" s="62" t="n">
        <v>11389.3416378543</v>
      </c>
      <c r="AY74" s="62" t="n">
        <v>11973.3705634741</v>
      </c>
      <c r="AZ74" s="63" t="n">
        <v>12119.1685226578</v>
      </c>
    </row>
    <row r="75" customFormat="false" ht="15" hidden="false" customHeight="false" outlineLevel="1" collapsed="false">
      <c r="A75" s="64" t="s">
        <v>284</v>
      </c>
      <c r="B75" s="61" t="n">
        <v>9108.73</v>
      </c>
      <c r="C75" s="62" t="n">
        <v>6858.56</v>
      </c>
      <c r="D75" s="62" t="n">
        <v>16115.29</v>
      </c>
      <c r="E75" s="62" t="n">
        <v>15837.85</v>
      </c>
      <c r="F75" s="62" t="n">
        <v>17586.46</v>
      </c>
      <c r="G75" s="62" t="n">
        <v>19972.63</v>
      </c>
      <c r="H75" s="62" t="n">
        <v>24832.86</v>
      </c>
      <c r="I75" s="62" t="n">
        <v>20344.37</v>
      </c>
      <c r="J75" s="62" t="n">
        <v>7458.55</v>
      </c>
      <c r="K75" s="62" t="n">
        <v>14701.48</v>
      </c>
      <c r="L75" s="62" t="n">
        <v>17204.9</v>
      </c>
      <c r="M75" s="63" t="n">
        <v>15788.11</v>
      </c>
      <c r="O75" s="61" t="n">
        <v>9108.73</v>
      </c>
      <c r="P75" s="62" t="n">
        <v>15967.29</v>
      </c>
      <c r="Q75" s="62" t="n">
        <v>32082.58</v>
      </c>
      <c r="R75" s="62" t="n">
        <v>47920.43</v>
      </c>
      <c r="S75" s="62" t="n">
        <v>65506.89</v>
      </c>
      <c r="T75" s="62" t="n">
        <v>85479.52</v>
      </c>
      <c r="U75" s="62" t="n">
        <v>110312.38</v>
      </c>
      <c r="V75" s="62" t="n">
        <v>130656.75</v>
      </c>
      <c r="W75" s="62" t="n">
        <v>138115.3</v>
      </c>
      <c r="X75" s="62" t="n">
        <v>152816.78</v>
      </c>
      <c r="Y75" s="62" t="n">
        <v>170021.68</v>
      </c>
      <c r="Z75" s="63" t="n">
        <v>185809.79</v>
      </c>
      <c r="AB75" s="61" t="n">
        <v>2060.79864253394</v>
      </c>
      <c r="AC75" s="62" t="n">
        <v>1558.76363636364</v>
      </c>
      <c r="AD75" s="62" t="n">
        <v>3704.66436781609</v>
      </c>
      <c r="AE75" s="62" t="n">
        <v>3599.51136363636</v>
      </c>
      <c r="AF75" s="62" t="n">
        <v>3943.15246636771</v>
      </c>
      <c r="AG75" s="62" t="n">
        <v>4323.08008658009</v>
      </c>
      <c r="AH75" s="62" t="n">
        <v>5272.36942675159</v>
      </c>
      <c r="AI75" s="62" t="n">
        <v>4274.02731092437</v>
      </c>
      <c r="AJ75" s="62" t="n">
        <v>1544.2132505176</v>
      </c>
      <c r="AK75" s="62" t="n">
        <v>3037.49586776859</v>
      </c>
      <c r="AL75" s="62" t="n">
        <v>3554.73140495868</v>
      </c>
      <c r="AM75" s="63" t="n">
        <v>3222.06326530612</v>
      </c>
      <c r="AO75" s="61" t="n">
        <v>2060.79864253394</v>
      </c>
      <c r="AP75" s="62" t="n">
        <v>3619.56227889757</v>
      </c>
      <c r="AQ75" s="62" t="n">
        <v>7324.22664671367</v>
      </c>
      <c r="AR75" s="62" t="n">
        <v>10923.73801035</v>
      </c>
      <c r="AS75" s="62" t="n">
        <v>14866.8904767177</v>
      </c>
      <c r="AT75" s="62" t="n">
        <v>19189.9705632978</v>
      </c>
      <c r="AU75" s="62" t="n">
        <v>24462.3399900494</v>
      </c>
      <c r="AV75" s="62" t="n">
        <v>28736.3673009738</v>
      </c>
      <c r="AW75" s="62" t="n">
        <v>30280.5805514914</v>
      </c>
      <c r="AX75" s="62" t="n">
        <v>33318.07641926</v>
      </c>
      <c r="AY75" s="62" t="n">
        <v>36872.8078242187</v>
      </c>
      <c r="AZ75" s="63" t="n">
        <v>40094.8710895248</v>
      </c>
    </row>
    <row r="76" customFormat="false" ht="15" hidden="false" customHeight="false" outlineLevel="1" collapsed="false">
      <c r="A76" s="64" t="s">
        <v>255</v>
      </c>
      <c r="B76" s="61" t="n">
        <v>0</v>
      </c>
      <c r="C76" s="62" t="n">
        <v>0</v>
      </c>
      <c r="D76" s="62" t="n">
        <v>4000</v>
      </c>
      <c r="E76" s="62" t="n">
        <v>1000</v>
      </c>
      <c r="F76" s="62" t="n">
        <v>1000</v>
      </c>
      <c r="G76" s="62" t="n">
        <v>6570</v>
      </c>
      <c r="H76" s="62" t="n">
        <v>0</v>
      </c>
      <c r="I76" s="62" t="n">
        <v>0</v>
      </c>
      <c r="J76" s="62" t="n">
        <v>500</v>
      </c>
      <c r="K76" s="62" t="n">
        <v>4500</v>
      </c>
      <c r="L76" s="62" t="n">
        <v>5000</v>
      </c>
      <c r="M76" s="63" t="n">
        <v>3000</v>
      </c>
      <c r="O76" s="61" t="n">
        <v>0</v>
      </c>
      <c r="P76" s="62" t="n">
        <v>0</v>
      </c>
      <c r="Q76" s="62" t="n">
        <v>4000</v>
      </c>
      <c r="R76" s="62" t="n">
        <v>5000</v>
      </c>
      <c r="S76" s="62" t="n">
        <v>6000</v>
      </c>
      <c r="T76" s="62" t="n">
        <v>12570</v>
      </c>
      <c r="U76" s="62" t="n">
        <v>12570</v>
      </c>
      <c r="V76" s="62" t="n">
        <v>12570</v>
      </c>
      <c r="W76" s="62" t="n">
        <v>13070</v>
      </c>
      <c r="X76" s="62" t="n">
        <v>17570</v>
      </c>
      <c r="Y76" s="62" t="n">
        <v>22570</v>
      </c>
      <c r="Z76" s="63" t="n">
        <v>25570</v>
      </c>
      <c r="AB76" s="61" t="n">
        <v>0</v>
      </c>
      <c r="AC76" s="62" t="n">
        <v>0</v>
      </c>
      <c r="AD76" s="62" t="n">
        <v>919.540229885058</v>
      </c>
      <c r="AE76" s="62" t="n">
        <v>227.272727272727</v>
      </c>
      <c r="AF76" s="62" t="n">
        <v>224.215246636771</v>
      </c>
      <c r="AG76" s="62" t="n">
        <v>1422.07792207792</v>
      </c>
      <c r="AH76" s="62" t="n">
        <v>0</v>
      </c>
      <c r="AI76" s="62" t="n">
        <v>0</v>
      </c>
      <c r="AJ76" s="62" t="n">
        <v>103.51966873706</v>
      </c>
      <c r="AK76" s="62" t="n">
        <v>929.752066115703</v>
      </c>
      <c r="AL76" s="62" t="n">
        <v>1033.05785123967</v>
      </c>
      <c r="AM76" s="63" t="n">
        <v>612.244897959184</v>
      </c>
      <c r="AO76" s="61" t="n">
        <v>0</v>
      </c>
      <c r="AP76" s="62" t="n">
        <v>0</v>
      </c>
      <c r="AQ76" s="62" t="n">
        <v>919.540229885058</v>
      </c>
      <c r="AR76" s="62" t="n">
        <v>1146.81295715778</v>
      </c>
      <c r="AS76" s="62" t="n">
        <v>1371.02820379456</v>
      </c>
      <c r="AT76" s="62" t="n">
        <v>2793.10612587248</v>
      </c>
      <c r="AU76" s="62" t="n">
        <v>2793.10612587248</v>
      </c>
      <c r="AV76" s="62" t="n">
        <v>2793.10612587248</v>
      </c>
      <c r="AW76" s="62" t="n">
        <v>2896.62579460954</v>
      </c>
      <c r="AX76" s="62" t="n">
        <v>3826.37786072524</v>
      </c>
      <c r="AY76" s="62" t="n">
        <v>4859.43571196491</v>
      </c>
      <c r="AZ76" s="63" t="n">
        <v>5471.68060992409</v>
      </c>
    </row>
    <row r="77" customFormat="false" ht="15" hidden="false" customHeight="false" outlineLevel="1" collapsed="false">
      <c r="A77" s="64" t="s">
        <v>285</v>
      </c>
      <c r="B77" s="61" t="n">
        <v>320050</v>
      </c>
      <c r="C77" s="62" t="n">
        <v>154268.5</v>
      </c>
      <c r="D77" s="62" t="n">
        <v>137970.85</v>
      </c>
      <c r="E77" s="62" t="n">
        <v>51998.1</v>
      </c>
      <c r="F77" s="62" t="n">
        <v>61885.45</v>
      </c>
      <c r="G77" s="62" t="n">
        <v>-32432.04</v>
      </c>
      <c r="H77" s="62" t="n">
        <v>107004.2</v>
      </c>
      <c r="I77" s="62" t="n">
        <v>78753.94</v>
      </c>
      <c r="J77" s="62" t="n">
        <v>67143.78</v>
      </c>
      <c r="K77" s="62" t="n">
        <v>124621.13</v>
      </c>
      <c r="L77" s="62" t="n">
        <v>164564.88</v>
      </c>
      <c r="M77" s="63" t="n">
        <v>-181626.43</v>
      </c>
      <c r="O77" s="61" t="n">
        <v>320050</v>
      </c>
      <c r="P77" s="62" t="n">
        <v>474318.5</v>
      </c>
      <c r="Q77" s="62" t="n">
        <v>612289.35</v>
      </c>
      <c r="R77" s="62" t="n">
        <v>664287.45</v>
      </c>
      <c r="S77" s="62" t="n">
        <v>726172.9</v>
      </c>
      <c r="T77" s="62" t="n">
        <v>693740.86</v>
      </c>
      <c r="U77" s="62" t="n">
        <v>800745.06</v>
      </c>
      <c r="V77" s="62" t="n">
        <v>879499</v>
      </c>
      <c r="W77" s="62" t="n">
        <v>946642.78</v>
      </c>
      <c r="X77" s="62" t="n">
        <v>1071263.91</v>
      </c>
      <c r="Y77" s="62" t="n">
        <v>1235828.79</v>
      </c>
      <c r="Z77" s="63" t="n">
        <v>1054202.36</v>
      </c>
      <c r="AB77" s="61" t="n">
        <v>72409.5022624434</v>
      </c>
      <c r="AC77" s="62" t="n">
        <v>35061.0227272727</v>
      </c>
      <c r="AD77" s="62" t="n">
        <v>31717.4367816092</v>
      </c>
      <c r="AE77" s="62" t="n">
        <v>11817.75</v>
      </c>
      <c r="AF77" s="62" t="n">
        <v>13875.6614349776</v>
      </c>
      <c r="AG77" s="62" t="n">
        <v>-7019.92207792208</v>
      </c>
      <c r="AH77" s="62" t="n">
        <v>22718.5138004246</v>
      </c>
      <c r="AI77" s="62" t="n">
        <v>16544.9453781513</v>
      </c>
      <c r="AJ77" s="62" t="n">
        <v>13901.4037267081</v>
      </c>
      <c r="AK77" s="62" t="n">
        <v>25748.1673553719</v>
      </c>
      <c r="AL77" s="62" t="n">
        <v>34001.0082644628</v>
      </c>
      <c r="AM77" s="63" t="n">
        <v>-37066.6183673469</v>
      </c>
      <c r="AO77" s="61" t="n">
        <v>72409.5022624434</v>
      </c>
      <c r="AP77" s="62" t="n">
        <v>107470.524989716</v>
      </c>
      <c r="AQ77" s="62" t="n">
        <v>139187.961771325</v>
      </c>
      <c r="AR77" s="62" t="n">
        <v>151005.711771325</v>
      </c>
      <c r="AS77" s="62" t="n">
        <v>164881.373206303</v>
      </c>
      <c r="AT77" s="62" t="n">
        <v>157861.451128381</v>
      </c>
      <c r="AU77" s="62" t="n">
        <v>180579.964928805</v>
      </c>
      <c r="AV77" s="62" t="n">
        <v>197124.910306957</v>
      </c>
      <c r="AW77" s="62" t="n">
        <v>211026.314033665</v>
      </c>
      <c r="AX77" s="62" t="n">
        <v>140615.875540821</v>
      </c>
      <c r="AY77" s="62" t="n">
        <v>174616.883805284</v>
      </c>
      <c r="AZ77" s="63" t="n">
        <v>137550.265437937</v>
      </c>
    </row>
    <row r="78" customFormat="false" ht="15" hidden="false" customHeight="false" outlineLevel="1" collapsed="false">
      <c r="A78" s="64" t="s">
        <v>257</v>
      </c>
      <c r="B78" s="61" t="n">
        <v>832019.13</v>
      </c>
      <c r="C78" s="62" t="n">
        <v>832019.13</v>
      </c>
      <c r="D78" s="62" t="n">
        <v>832019.13</v>
      </c>
      <c r="E78" s="62" t="n">
        <v>832019.13</v>
      </c>
      <c r="F78" s="62" t="n">
        <v>832019.13</v>
      </c>
      <c r="G78" s="62" t="n">
        <v>832019.13</v>
      </c>
      <c r="H78" s="62" t="n">
        <v>776583.87</v>
      </c>
      <c r="I78" s="62" t="n">
        <v>775675.23</v>
      </c>
      <c r="J78" s="62" t="n">
        <v>971901.9</v>
      </c>
      <c r="K78" s="62" t="n">
        <v>975001.44</v>
      </c>
      <c r="L78" s="62" t="n">
        <v>1015370.06</v>
      </c>
      <c r="M78" s="63" t="n">
        <v>1051551.63</v>
      </c>
      <c r="O78" s="61" t="n">
        <v>832019.13</v>
      </c>
      <c r="P78" s="62" t="n">
        <v>1664038.26</v>
      </c>
      <c r="Q78" s="62" t="n">
        <v>2496057.39</v>
      </c>
      <c r="R78" s="62" t="n">
        <v>3328076.52</v>
      </c>
      <c r="S78" s="62" t="n">
        <v>4160095.65</v>
      </c>
      <c r="T78" s="62" t="n">
        <v>4992114.78</v>
      </c>
      <c r="U78" s="62" t="n">
        <v>5768698.65</v>
      </c>
      <c r="V78" s="62" t="n">
        <v>6544373.88</v>
      </c>
      <c r="W78" s="62" t="n">
        <v>7516275.78</v>
      </c>
      <c r="X78" s="62" t="n">
        <v>8491277.22</v>
      </c>
      <c r="Y78" s="62" t="n">
        <v>9506647.28</v>
      </c>
      <c r="Z78" s="63" t="n">
        <v>10558198.91</v>
      </c>
      <c r="AB78" s="61" t="n">
        <v>188239.622171946</v>
      </c>
      <c r="AC78" s="62" t="n">
        <v>189095.256818182</v>
      </c>
      <c r="AD78" s="62" t="n">
        <v>191268.765517241</v>
      </c>
      <c r="AE78" s="62" t="n">
        <v>189095.256818182</v>
      </c>
      <c r="AF78" s="62" t="n">
        <v>186551.374439462</v>
      </c>
      <c r="AG78" s="62" t="n">
        <v>180090.720779221</v>
      </c>
      <c r="AH78" s="62" t="n">
        <v>164879.802547771</v>
      </c>
      <c r="AI78" s="62" t="n">
        <v>162956.981092437</v>
      </c>
      <c r="AJ78" s="62" t="n">
        <v>201221.925465838</v>
      </c>
      <c r="AK78" s="62" t="n">
        <v>201446.578512397</v>
      </c>
      <c r="AL78" s="62" t="n">
        <v>209787.202479339</v>
      </c>
      <c r="AM78" s="63" t="n">
        <v>214602.373469388</v>
      </c>
      <c r="AO78" s="61" t="n">
        <v>188239.622171946</v>
      </c>
      <c r="AP78" s="62" t="n">
        <v>377334.878990127</v>
      </c>
      <c r="AQ78" s="62" t="n">
        <v>568603.644507369</v>
      </c>
      <c r="AR78" s="62" t="n">
        <v>757698.901325551</v>
      </c>
      <c r="AS78" s="62" t="n">
        <v>944250.275765013</v>
      </c>
      <c r="AT78" s="62" t="n">
        <v>1124340.99654423</v>
      </c>
      <c r="AU78" s="62" t="n">
        <v>1289220.799092</v>
      </c>
      <c r="AV78" s="62" t="n">
        <v>1452177.78018444</v>
      </c>
      <c r="AW78" s="62" t="n">
        <v>1653399.70565028</v>
      </c>
      <c r="AX78" s="62" t="n">
        <v>1854846.28416268</v>
      </c>
      <c r="AY78" s="62" t="n">
        <v>2064633.48664202</v>
      </c>
      <c r="AZ78" s="63" t="n">
        <v>2279235.8601114</v>
      </c>
    </row>
    <row r="79" customFormat="false" ht="15" hidden="false" customHeight="false" outlineLevel="1" collapsed="false">
      <c r="A79" s="64" t="s">
        <v>258</v>
      </c>
      <c r="B79" s="61" t="n">
        <v>4355.75</v>
      </c>
      <c r="C79" s="62" t="n">
        <v>4355.75</v>
      </c>
      <c r="D79" s="62" t="n">
        <v>4355.75</v>
      </c>
      <c r="E79" s="62" t="n">
        <v>4355.75</v>
      </c>
      <c r="F79" s="62" t="n">
        <v>4355.75</v>
      </c>
      <c r="G79" s="62" t="n">
        <v>4355.75</v>
      </c>
      <c r="H79" s="62" t="n">
        <v>4647.59</v>
      </c>
      <c r="I79" s="62" t="n">
        <v>4812.86</v>
      </c>
      <c r="J79" s="62" t="n">
        <v>4812.86</v>
      </c>
      <c r="K79" s="62" t="n">
        <v>4812.86</v>
      </c>
      <c r="L79" s="62" t="n">
        <v>27469.69</v>
      </c>
      <c r="M79" s="63" t="n">
        <v>40665.47</v>
      </c>
      <c r="O79" s="61" t="n">
        <v>4355.75</v>
      </c>
      <c r="P79" s="62" t="n">
        <v>8711.5</v>
      </c>
      <c r="Q79" s="62" t="n">
        <v>13067.25</v>
      </c>
      <c r="R79" s="62" t="n">
        <v>17423</v>
      </c>
      <c r="S79" s="62" t="n">
        <v>21778.75</v>
      </c>
      <c r="T79" s="62" t="n">
        <v>26134.5</v>
      </c>
      <c r="U79" s="62" t="n">
        <v>30782.09</v>
      </c>
      <c r="V79" s="62" t="n">
        <v>35594.95</v>
      </c>
      <c r="W79" s="62" t="n">
        <v>40407.81</v>
      </c>
      <c r="X79" s="62" t="n">
        <v>45220.67</v>
      </c>
      <c r="Y79" s="62" t="n">
        <v>72690.36</v>
      </c>
      <c r="Z79" s="63" t="n">
        <v>113355.83</v>
      </c>
      <c r="AB79" s="61" t="n">
        <v>985.463800904977</v>
      </c>
      <c r="AC79" s="62" t="n">
        <v>989.943181818182</v>
      </c>
      <c r="AD79" s="62" t="n">
        <v>1001.32183908046</v>
      </c>
      <c r="AE79" s="62" t="n">
        <v>989.943181818182</v>
      </c>
      <c r="AF79" s="62" t="n">
        <v>976.625560538117</v>
      </c>
      <c r="AG79" s="62" t="n">
        <v>942.80303030303</v>
      </c>
      <c r="AH79" s="62" t="n">
        <v>986.749469214437</v>
      </c>
      <c r="AI79" s="62" t="n">
        <v>1011.10504201681</v>
      </c>
      <c r="AJ79" s="62" t="n">
        <v>996.451345755694</v>
      </c>
      <c r="AK79" s="62" t="n">
        <v>994.392561983471</v>
      </c>
      <c r="AL79" s="62" t="n">
        <v>5675.55578512397</v>
      </c>
      <c r="AM79" s="63" t="n">
        <v>8299.07551020408</v>
      </c>
      <c r="AO79" s="61" t="n">
        <v>985.463800904977</v>
      </c>
      <c r="AP79" s="62" t="n">
        <v>1975.40698272316</v>
      </c>
      <c r="AQ79" s="62" t="n">
        <v>2976.72882180362</v>
      </c>
      <c r="AR79" s="62" t="n">
        <v>3966.6720036218</v>
      </c>
      <c r="AS79" s="62" t="n">
        <v>4943.29756415992</v>
      </c>
      <c r="AT79" s="62" t="n">
        <v>5886.10059446295</v>
      </c>
      <c r="AU79" s="62" t="n">
        <v>6872.85006367739</v>
      </c>
      <c r="AV79" s="62" t="n">
        <v>7883.95510569419</v>
      </c>
      <c r="AW79" s="62" t="n">
        <v>8880.40645144989</v>
      </c>
      <c r="AX79" s="62" t="n">
        <v>9874.79901343336</v>
      </c>
      <c r="AY79" s="62" t="n">
        <v>15550.3547985573</v>
      </c>
      <c r="AZ79" s="63" t="n">
        <v>23849.4303087614</v>
      </c>
    </row>
    <row r="80" customFormat="false" ht="15" hidden="false" customHeight="false" outlineLevel="1" collapsed="false">
      <c r="A80" s="64" t="s">
        <v>259</v>
      </c>
      <c r="B80" s="61" t="n">
        <v>135300</v>
      </c>
      <c r="C80" s="62" t="n">
        <v>135200</v>
      </c>
      <c r="D80" s="62" t="n">
        <v>131200</v>
      </c>
      <c r="E80" s="62" t="n">
        <v>133800</v>
      </c>
      <c r="F80" s="62" t="n">
        <v>135600</v>
      </c>
      <c r="G80" s="62" t="n">
        <v>138600</v>
      </c>
      <c r="H80" s="62" t="n">
        <v>141300</v>
      </c>
      <c r="I80" s="62" t="n">
        <v>142800</v>
      </c>
      <c r="J80" s="62" t="n">
        <v>144900</v>
      </c>
      <c r="K80" s="62" t="n">
        <v>145200</v>
      </c>
      <c r="L80" s="62" t="n">
        <v>145200</v>
      </c>
      <c r="M80" s="63" t="n">
        <v>147000</v>
      </c>
      <c r="O80" s="61" t="n">
        <v>135300</v>
      </c>
      <c r="P80" s="62" t="n">
        <v>270500</v>
      </c>
      <c r="Q80" s="62" t="n">
        <v>401700</v>
      </c>
      <c r="R80" s="62" t="n">
        <v>535500</v>
      </c>
      <c r="S80" s="62" t="n">
        <v>671100</v>
      </c>
      <c r="T80" s="62" t="n">
        <v>809700</v>
      </c>
      <c r="U80" s="62" t="n">
        <v>951000</v>
      </c>
      <c r="V80" s="62" t="n">
        <v>1093800</v>
      </c>
      <c r="W80" s="62" t="n">
        <v>1238700</v>
      </c>
      <c r="X80" s="62" t="n">
        <v>1383900</v>
      </c>
      <c r="Y80" s="62" t="n">
        <v>1529100</v>
      </c>
      <c r="Z80" s="63" t="n">
        <v>1676100</v>
      </c>
      <c r="AB80" s="61" t="n">
        <v>30000</v>
      </c>
      <c r="AC80" s="61" t="n">
        <v>29999.9013452915</v>
      </c>
      <c r="AD80" s="62" t="n">
        <v>30000.257918552</v>
      </c>
      <c r="AE80" s="62" t="n">
        <v>30000</v>
      </c>
      <c r="AF80" s="84" t="n">
        <v>30000</v>
      </c>
      <c r="AG80" s="62" t="n">
        <v>30000</v>
      </c>
      <c r="AH80" s="62" t="n">
        <v>30000</v>
      </c>
      <c r="AI80" s="62" t="n">
        <v>30000</v>
      </c>
      <c r="AJ80" s="62" t="n">
        <v>30000</v>
      </c>
      <c r="AK80" s="62" t="n">
        <v>30000</v>
      </c>
      <c r="AL80" s="62" t="n">
        <v>30000</v>
      </c>
      <c r="AM80" s="63" t="n">
        <v>30000</v>
      </c>
      <c r="AO80" s="61" t="n">
        <v>30000</v>
      </c>
      <c r="AP80" s="62" t="n">
        <v>59999.9013452915</v>
      </c>
      <c r="AQ80" s="62" t="n">
        <v>90000.1592638435</v>
      </c>
      <c r="AR80" s="62" t="n">
        <v>120000.159263844</v>
      </c>
      <c r="AS80" s="62" t="n">
        <v>150000.159263844</v>
      </c>
      <c r="AT80" s="62" t="n">
        <v>180000.159263844</v>
      </c>
      <c r="AU80" s="62" t="n">
        <v>210000.159263844</v>
      </c>
      <c r="AV80" s="62" t="n">
        <v>240000.159263844</v>
      </c>
      <c r="AW80" s="62" t="n">
        <v>270000.159263844</v>
      </c>
      <c r="AX80" s="62" t="n">
        <v>300000.159263844</v>
      </c>
      <c r="AY80" s="62" t="n">
        <v>330000.159263844</v>
      </c>
      <c r="AZ80" s="63" t="n">
        <v>360000.159263844</v>
      </c>
    </row>
    <row r="81" customFormat="false" ht="15" hidden="false" customHeight="false" outlineLevel="0" collapsed="false">
      <c r="A81" s="54" t="s">
        <v>260</v>
      </c>
      <c r="B81" s="76" t="n">
        <v>1341204.03</v>
      </c>
      <c r="C81" s="76" t="n">
        <v>1165877.94</v>
      </c>
      <c r="D81" s="76" t="n">
        <v>1177706.53</v>
      </c>
      <c r="E81" s="76" t="n">
        <v>1083961.89</v>
      </c>
      <c r="F81" s="76" t="n">
        <v>1094940.46</v>
      </c>
      <c r="G81" s="76" t="n">
        <v>1007978.61</v>
      </c>
      <c r="H81" s="76" t="n">
        <v>1105723.4</v>
      </c>
      <c r="I81" s="76" t="n">
        <v>1056256.55</v>
      </c>
      <c r="J81" s="76" t="n">
        <v>1237670.82</v>
      </c>
      <c r="K81" s="76" t="n">
        <v>1317823.68</v>
      </c>
      <c r="L81" s="76" t="n">
        <v>1418996.52</v>
      </c>
      <c r="M81" s="76" t="n">
        <v>1042683.86</v>
      </c>
      <c r="O81" s="76" t="n">
        <v>1341204.03</v>
      </c>
      <c r="P81" s="76" t="n">
        <v>2507081.97</v>
      </c>
      <c r="Q81" s="76" t="n">
        <v>3684788.5</v>
      </c>
      <c r="R81" s="76" t="n">
        <v>4768750.39</v>
      </c>
      <c r="S81" s="76" t="n">
        <v>5863690.85</v>
      </c>
      <c r="T81" s="76" t="n">
        <v>6871669.46</v>
      </c>
      <c r="U81" s="76" t="n">
        <v>7977392.86</v>
      </c>
      <c r="V81" s="76" t="n">
        <v>9033649.41</v>
      </c>
      <c r="W81" s="76" t="n">
        <v>10271320.23</v>
      </c>
      <c r="X81" s="76" t="n">
        <v>11589143.91</v>
      </c>
      <c r="Y81" s="76" t="n">
        <v>13008140.43</v>
      </c>
      <c r="Z81" s="76" t="n">
        <v>14050824.29</v>
      </c>
      <c r="AB81" s="76" t="n">
        <v>302828.966063348</v>
      </c>
      <c r="AC81" s="76" t="n">
        <v>264244.887708928</v>
      </c>
      <c r="AD81" s="76" t="n">
        <v>270576.471711656</v>
      </c>
      <c r="AE81" s="76" t="n">
        <v>245945.884090909</v>
      </c>
      <c r="AF81" s="76" t="n">
        <v>245098.757847534</v>
      </c>
      <c r="AG81" s="76" t="n">
        <v>218177.188311688</v>
      </c>
      <c r="AH81" s="76" t="n">
        <v>234760.806794055</v>
      </c>
      <c r="AI81" s="76" t="n">
        <v>221902.636554622</v>
      </c>
      <c r="AJ81" s="76" t="n">
        <v>256246.546583851</v>
      </c>
      <c r="AK81" s="76" t="n">
        <v>272277.619834711</v>
      </c>
      <c r="AL81" s="76" t="n">
        <v>293181.099173554</v>
      </c>
      <c r="AM81" s="76" t="n">
        <v>212792.624489796</v>
      </c>
      <c r="AO81" s="76" t="n">
        <v>302828.966063348</v>
      </c>
      <c r="AP81" s="76" t="n">
        <v>567073.853772276</v>
      </c>
      <c r="AQ81" s="76" t="n">
        <v>837650.325483932</v>
      </c>
      <c r="AR81" s="76" t="n">
        <v>1083596.20957484</v>
      </c>
      <c r="AS81" s="76" t="n">
        <v>1328694.96742237</v>
      </c>
      <c r="AT81" s="76" t="n">
        <v>1546872.15573406</v>
      </c>
      <c r="AU81" s="76" t="n">
        <v>1781632.96252812</v>
      </c>
      <c r="AV81" s="76" t="n">
        <v>2003535.59908274</v>
      </c>
      <c r="AW81" s="76" t="n">
        <v>2259782.14566659</v>
      </c>
      <c r="AX81" s="76" t="n">
        <v>2532059.7655013</v>
      </c>
      <c r="AY81" s="76" t="n">
        <v>2825240.86467486</v>
      </c>
      <c r="AZ81" s="76" t="n">
        <v>3038033.48916465</v>
      </c>
    </row>
    <row r="82" customFormat="false" ht="15" hidden="false" customHeight="false" outlineLevel="0" collapsed="false">
      <c r="A82" s="64"/>
      <c r="B82" s="81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80"/>
      <c r="O82" s="81" t="n">
        <v>0</v>
      </c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80"/>
      <c r="AB82" s="81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80"/>
      <c r="AO82" s="81" t="n">
        <v>0</v>
      </c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80"/>
    </row>
    <row r="83" customFormat="false" ht="16.5" hidden="false" customHeight="false" outlineLevel="0" collapsed="false">
      <c r="A83" s="54" t="s">
        <v>261</v>
      </c>
      <c r="B83" s="77" t="n">
        <v>2592353.5</v>
      </c>
      <c r="C83" s="77" t="n">
        <v>-280942.28</v>
      </c>
      <c r="D83" s="77" t="n">
        <v>-1030847.72</v>
      </c>
      <c r="E83" s="77" t="n">
        <v>-964060.67</v>
      </c>
      <c r="F83" s="77" t="n">
        <v>678335.6</v>
      </c>
      <c r="G83" s="77" t="n">
        <v>-580718.02</v>
      </c>
      <c r="H83" s="77" t="n">
        <v>-671720.48</v>
      </c>
      <c r="I83" s="77" t="n">
        <v>-1976370.2</v>
      </c>
      <c r="J83" s="77" t="n">
        <v>-1426061.01</v>
      </c>
      <c r="K83" s="77" t="n">
        <v>1314478.41</v>
      </c>
      <c r="L83" s="77" t="n">
        <v>2794080.38</v>
      </c>
      <c r="M83" s="77" t="n">
        <v>2238669.99</v>
      </c>
      <c r="O83" s="77" t="n">
        <v>2592353.5</v>
      </c>
      <c r="P83" s="77" t="n">
        <v>2311411.22</v>
      </c>
      <c r="Q83" s="77" t="n">
        <v>1280563.5</v>
      </c>
      <c r="R83" s="77" t="n">
        <v>316502.83</v>
      </c>
      <c r="S83" s="77" t="n">
        <v>994838.43</v>
      </c>
      <c r="T83" s="77" t="n">
        <v>414120.41</v>
      </c>
      <c r="U83" s="77" t="n">
        <v>-257600.07</v>
      </c>
      <c r="V83" s="77" t="n">
        <v>-2233970.27</v>
      </c>
      <c r="W83" s="77" t="n">
        <v>-3660031.28</v>
      </c>
      <c r="X83" s="77" t="n">
        <v>-2345552.87</v>
      </c>
      <c r="Y83" s="77" t="n">
        <v>448527.510000003</v>
      </c>
      <c r="Z83" s="77" t="n">
        <v>2687197.5</v>
      </c>
      <c r="AB83" s="77" t="n">
        <v>587116.176470588</v>
      </c>
      <c r="AC83" s="77" t="n">
        <v>-63123.1467998368</v>
      </c>
      <c r="AD83" s="77" t="n">
        <v>-236815.825734644</v>
      </c>
      <c r="AE83" s="77" t="n">
        <v>-218695.606818182</v>
      </c>
      <c r="AF83" s="77" t="n">
        <v>152496.771300448</v>
      </c>
      <c r="AG83" s="77" t="n">
        <v>-125696.541125541</v>
      </c>
      <c r="AH83" s="77" t="n">
        <v>-142615.813163482</v>
      </c>
      <c r="AI83" s="77" t="n">
        <v>-415203.823529412</v>
      </c>
      <c r="AJ83" s="77" t="n">
        <v>-295250.726708074</v>
      </c>
      <c r="AK83" s="77" t="n">
        <v>271586.448347107</v>
      </c>
      <c r="AL83" s="77" t="n">
        <v>577289.334710744</v>
      </c>
      <c r="AM83" s="77" t="n">
        <v>456871.426530612</v>
      </c>
      <c r="AO83" s="77" t="n">
        <v>587116.176470588</v>
      </c>
      <c r="AP83" s="77" t="n">
        <v>523993.029670752</v>
      </c>
      <c r="AQ83" s="77" t="n">
        <v>287177.203936108</v>
      </c>
      <c r="AR83" s="77" t="n">
        <v>68481.5971179259</v>
      </c>
      <c r="AS83" s="77" t="n">
        <v>220978.368418374</v>
      </c>
      <c r="AT83" s="77" t="n">
        <v>95281.8272928331</v>
      </c>
      <c r="AU83" s="77" t="n">
        <v>-47333.9858706488</v>
      </c>
      <c r="AV83" s="77" t="n">
        <v>-462537.809400061</v>
      </c>
      <c r="AW83" s="77" t="n">
        <v>-757788.536108135</v>
      </c>
      <c r="AX83" s="77" t="n">
        <v>-486202.087761028</v>
      </c>
      <c r="AY83" s="77" t="n">
        <v>91087.2469497167</v>
      </c>
      <c r="AZ83" s="77" t="n">
        <v>547958.673480329</v>
      </c>
    </row>
    <row r="84" customFormat="false" ht="15" hidden="false" customHeight="false" outlineLevel="0" collapsed="false">
      <c r="A84" s="6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112"/>
      <c r="O84" s="61" t="n">
        <v>0</v>
      </c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3"/>
      <c r="AB84" s="61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3"/>
      <c r="AO84" s="61" t="n">
        <v>0</v>
      </c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3"/>
    </row>
    <row r="85" customFormat="false" ht="15" hidden="false" customHeight="false" outlineLevel="0" collapsed="false">
      <c r="A85" s="64" t="s">
        <v>262</v>
      </c>
      <c r="B85" s="61" t="n">
        <v>569400.03</v>
      </c>
      <c r="C85" s="62" t="n">
        <v>-62744.0681250002</v>
      </c>
      <c r="D85" s="62" t="n">
        <v>-241564.0425</v>
      </c>
      <c r="E85" s="62" t="n">
        <v>-143586.8875</v>
      </c>
      <c r="F85" s="62" t="n">
        <v>290687.381875</v>
      </c>
      <c r="G85" s="62" t="n">
        <v>172295.012500001</v>
      </c>
      <c r="H85" s="62" t="n">
        <v>-50536.6137499987</v>
      </c>
      <c r="I85" s="62" t="n">
        <v>-346631.73375</v>
      </c>
      <c r="J85" s="62" t="n">
        <v>-219599.115625</v>
      </c>
      <c r="K85" s="62" t="n">
        <v>-502982.938125</v>
      </c>
      <c r="L85" s="62" t="n">
        <v>862531.220625</v>
      </c>
      <c r="M85" s="63" t="n">
        <v>793093.49125</v>
      </c>
      <c r="O85" s="61" t="n">
        <v>569400.03</v>
      </c>
      <c r="P85" s="62" t="n">
        <v>506655.961875</v>
      </c>
      <c r="Q85" s="62" t="n">
        <v>265091.919375</v>
      </c>
      <c r="R85" s="62" t="n">
        <v>121505.031874999</v>
      </c>
      <c r="S85" s="62" t="n">
        <v>412192.413749999</v>
      </c>
      <c r="T85" s="62" t="n">
        <v>584487.42625</v>
      </c>
      <c r="U85" s="62" t="n">
        <v>533950.812500002</v>
      </c>
      <c r="V85" s="62" t="n">
        <v>187319.078750001</v>
      </c>
      <c r="W85" s="62" t="n">
        <v>-32280.0368749983</v>
      </c>
      <c r="X85" s="62" t="n">
        <v>-535262.974999998</v>
      </c>
      <c r="Y85" s="62" t="n">
        <v>327268.245625002</v>
      </c>
      <c r="Z85" s="63" t="n">
        <v>1120361.736875</v>
      </c>
      <c r="AB85" s="61" t="n">
        <v>128823.536199095</v>
      </c>
      <c r="AC85" s="62" t="n">
        <v>-14260.0154829546</v>
      </c>
      <c r="AD85" s="62" t="n">
        <v>-55531.9637931035</v>
      </c>
      <c r="AE85" s="62" t="n">
        <v>-32633.3835227273</v>
      </c>
      <c r="AF85" s="62" t="n">
        <v>65176.5430213005</v>
      </c>
      <c r="AG85" s="62" t="n">
        <v>37293.292748918</v>
      </c>
      <c r="AH85" s="62" t="n">
        <v>-10729.6419851377</v>
      </c>
      <c r="AI85" s="62" t="n">
        <v>-72821.7928046219</v>
      </c>
      <c r="AJ85" s="62" t="n">
        <v>-45465.6554089026</v>
      </c>
      <c r="AK85" s="62" t="n">
        <v>-103922.094653926</v>
      </c>
      <c r="AL85" s="62" t="n">
        <v>178208.929881198</v>
      </c>
      <c r="AM85" s="63" t="n">
        <v>161855.814540816</v>
      </c>
      <c r="AO85" s="61" t="n">
        <v>128823.536199095</v>
      </c>
      <c r="AP85" s="62" t="n">
        <v>114563.52071614</v>
      </c>
      <c r="AQ85" s="62" t="n">
        <v>59031.5569230369</v>
      </c>
      <c r="AR85" s="62" t="n">
        <v>26398.1734003096</v>
      </c>
      <c r="AS85" s="62" t="n">
        <v>91574.71642161</v>
      </c>
      <c r="AT85" s="62" t="n">
        <v>128868.009170528</v>
      </c>
      <c r="AU85" s="62" t="n">
        <v>118138.36718539</v>
      </c>
      <c r="AV85" s="62" t="n">
        <v>45316.5743807684</v>
      </c>
      <c r="AW85" s="62" t="n">
        <v>-149.081028134227</v>
      </c>
      <c r="AX85" s="62" t="n">
        <v>-104071.17568206</v>
      </c>
      <c r="AY85" s="62" t="n">
        <v>74137.7541991385</v>
      </c>
      <c r="AZ85" s="63" t="n">
        <v>235993.568739955</v>
      </c>
    </row>
    <row r="86" customFormat="false" ht="15" hidden="false" customHeight="false" outlineLevel="0" collapsed="false">
      <c r="A86" s="64" t="s">
        <v>263</v>
      </c>
      <c r="B86" s="61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3"/>
      <c r="O86" s="61" t="n">
        <v>0</v>
      </c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3"/>
      <c r="AB86" s="61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3"/>
      <c r="AO86" s="61" t="n">
        <v>0</v>
      </c>
      <c r="AP86" s="62" t="n">
        <v>0</v>
      </c>
      <c r="AQ86" s="62" t="n">
        <v>0</v>
      </c>
      <c r="AR86" s="62" t="n">
        <v>0</v>
      </c>
      <c r="AS86" s="62" t="n">
        <v>0</v>
      </c>
      <c r="AT86" s="62" t="n">
        <v>0</v>
      </c>
      <c r="AU86" s="62" t="n">
        <v>0</v>
      </c>
      <c r="AV86" s="62" t="n">
        <v>0</v>
      </c>
      <c r="AW86" s="62" t="n">
        <v>0</v>
      </c>
      <c r="AX86" s="62" t="n">
        <v>0</v>
      </c>
      <c r="AY86" s="62" t="n">
        <v>0</v>
      </c>
      <c r="AZ86" s="63" t="n">
        <v>0</v>
      </c>
    </row>
    <row r="87" customFormat="false" ht="15" hidden="false" customHeight="false" outlineLevel="0" collapsed="false">
      <c r="A87" s="64"/>
      <c r="B87" s="61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3"/>
      <c r="O87" s="61" t="n">
        <v>0</v>
      </c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3"/>
      <c r="AB87" s="61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3"/>
      <c r="AO87" s="61" t="n">
        <v>0</v>
      </c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3"/>
    </row>
    <row r="88" customFormat="false" ht="16.5" hidden="false" customHeight="false" outlineLevel="0" collapsed="false">
      <c r="A88" s="54" t="s">
        <v>264</v>
      </c>
      <c r="B88" s="77" t="n">
        <v>2022953.47</v>
      </c>
      <c r="C88" s="77" t="n">
        <v>-218198.211875</v>
      </c>
      <c r="D88" s="77" t="n">
        <v>-789283.6775</v>
      </c>
      <c r="E88" s="77" t="n">
        <v>-820473.7825</v>
      </c>
      <c r="F88" s="77" t="n">
        <v>387648.218125</v>
      </c>
      <c r="G88" s="77" t="n">
        <v>-753013.032500001</v>
      </c>
      <c r="H88" s="77" t="n">
        <v>-621183.866250001</v>
      </c>
      <c r="I88" s="77" t="n">
        <v>-1629738.46625</v>
      </c>
      <c r="J88" s="77" t="n">
        <v>-1206461.894375</v>
      </c>
      <c r="K88" s="77" t="n">
        <v>1817461.348125</v>
      </c>
      <c r="L88" s="77" t="n">
        <v>1931549.159375</v>
      </c>
      <c r="M88" s="77" t="n">
        <v>1445576.49875</v>
      </c>
      <c r="O88" s="77" t="n">
        <v>2022953.47</v>
      </c>
      <c r="P88" s="77" t="n">
        <v>1804755.258125</v>
      </c>
      <c r="Q88" s="77" t="n">
        <v>1015471.580625</v>
      </c>
      <c r="R88" s="77" t="n">
        <v>194997.798125001</v>
      </c>
      <c r="S88" s="77" t="n">
        <v>582646.016250001</v>
      </c>
      <c r="T88" s="77" t="n">
        <v>-170367.01625</v>
      </c>
      <c r="U88" s="77" t="n">
        <v>-791550.882500002</v>
      </c>
      <c r="V88" s="77" t="n">
        <v>-2421289.34875</v>
      </c>
      <c r="W88" s="77" t="n">
        <v>-3627751.243125</v>
      </c>
      <c r="X88" s="77" t="n">
        <v>-1810289.895</v>
      </c>
      <c r="Y88" s="77" t="n">
        <v>121259.264375001</v>
      </c>
      <c r="Z88" s="77" t="n">
        <v>1566835.763125</v>
      </c>
      <c r="AB88" s="77" t="n">
        <v>458292.640271493</v>
      </c>
      <c r="AC88" s="77" t="n">
        <v>-48863.1313168822</v>
      </c>
      <c r="AD88" s="77" t="n">
        <v>-181283.861941541</v>
      </c>
      <c r="AE88" s="77" t="n">
        <v>-186062.223295454</v>
      </c>
      <c r="AF88" s="77" t="n">
        <v>87320.2282791479</v>
      </c>
      <c r="AG88" s="77" t="n">
        <v>-162989.833874459</v>
      </c>
      <c r="AH88" s="77" t="n">
        <v>-131886.171178344</v>
      </c>
      <c r="AI88" s="77" t="n">
        <v>-342382.03072479</v>
      </c>
      <c r="AJ88" s="77" t="n">
        <v>-249785.071299172</v>
      </c>
      <c r="AK88" s="77" t="n">
        <v>375508.543001033</v>
      </c>
      <c r="AL88" s="77" t="n">
        <v>399080.404829546</v>
      </c>
      <c r="AM88" s="77" t="n">
        <v>295015.611989796</v>
      </c>
      <c r="AO88" s="77" t="n">
        <v>458292.640271493</v>
      </c>
      <c r="AP88" s="77" t="n">
        <v>409429.508954611</v>
      </c>
      <c r="AQ88" s="77" t="n">
        <v>228145.647013071</v>
      </c>
      <c r="AR88" s="77" t="n">
        <v>42083.4237176163</v>
      </c>
      <c r="AS88" s="77" t="n">
        <v>129403.651996764</v>
      </c>
      <c r="AT88" s="77" t="n">
        <v>-33586.1818776949</v>
      </c>
      <c r="AU88" s="77" t="n">
        <v>-165472.353056039</v>
      </c>
      <c r="AV88" s="77" t="n">
        <v>-507854.383780829</v>
      </c>
      <c r="AW88" s="77" t="n">
        <v>-757639.455080001</v>
      </c>
      <c r="AX88" s="77" t="n">
        <v>-382130.912078968</v>
      </c>
      <c r="AY88" s="77" t="n">
        <v>16949.4927505783</v>
      </c>
      <c r="AZ88" s="77" t="n">
        <v>311965.104740374</v>
      </c>
    </row>
    <row r="89" customFormat="false" ht="16.5" hidden="false" customHeight="false" outlineLevel="0" collapsed="false">
      <c r="A89" s="85"/>
      <c r="B89" s="86" t="n">
        <v>0.301127583509508</v>
      </c>
      <c r="C89" s="87" t="n">
        <v>-0.077202813656957</v>
      </c>
      <c r="D89" s="87" t="n">
        <v>-0.416205965086215</v>
      </c>
      <c r="E89" s="87" t="n">
        <v>-0.352283132994326</v>
      </c>
      <c r="F89" s="87" t="n">
        <v>0.102986610043953</v>
      </c>
      <c r="G89" s="87" t="n">
        <v>-0.186699926868946</v>
      </c>
      <c r="H89" s="87" t="n">
        <v>-0.277967295273605</v>
      </c>
      <c r="I89" s="87" t="n">
        <v>-1.23935826213814</v>
      </c>
      <c r="J89" s="87" t="n">
        <v>-0.631017229273212</v>
      </c>
      <c r="K89" s="87" t="n">
        <v>0.364565241273114</v>
      </c>
      <c r="L89" s="87" t="n">
        <v>0.214407024226372</v>
      </c>
      <c r="M89" s="88" t="n">
        <v>0.168708861593358</v>
      </c>
      <c r="O89" s="86" t="n">
        <v>0.283503792894227</v>
      </c>
      <c r="P89" s="86" t="n">
        <v>0.189093918919687</v>
      </c>
      <c r="Q89" s="86" t="n">
        <v>0.0887603083637591</v>
      </c>
      <c r="R89" s="86" t="n">
        <v>0.0141614483300862</v>
      </c>
      <c r="S89" s="86" t="n">
        <v>0.0332300914745438</v>
      </c>
      <c r="T89" s="86" t="n">
        <v>-0.00789944269325139</v>
      </c>
      <c r="U89" s="86" t="n">
        <v>-0.0332560597264941</v>
      </c>
      <c r="V89" s="86" t="n">
        <v>-0.0964016115616645</v>
      </c>
      <c r="W89" s="86" t="n">
        <v>-0.134218878579671</v>
      </c>
      <c r="X89" s="86" t="n">
        <v>-0.0565469868139847</v>
      </c>
      <c r="Y89" s="86" t="n">
        <v>0.00295590635323549</v>
      </c>
      <c r="Z89" s="89" t="n">
        <v>0.0315950555644415</v>
      </c>
      <c r="AB89" s="86" t="n">
        <v>0.301529493136958</v>
      </c>
      <c r="AC89" s="86" t="n">
        <v>-0.0760704372097265</v>
      </c>
      <c r="AD89" s="86" t="n">
        <v>-0.415837431917015</v>
      </c>
      <c r="AE89" s="86" t="n">
        <v>-0.351510275100613</v>
      </c>
      <c r="AF89" s="86" t="n">
        <v>0.103464816545135</v>
      </c>
      <c r="AG89" s="86" t="n">
        <v>-0.186699926868946</v>
      </c>
      <c r="AH89" s="86" t="n">
        <v>-0.277967295273605</v>
      </c>
      <c r="AI89" s="86" t="n">
        <v>-1.23935826213814</v>
      </c>
      <c r="AJ89" s="86" t="n">
        <v>-0.631017229273212</v>
      </c>
      <c r="AK89" s="86" t="n">
        <v>0.364565241273114</v>
      </c>
      <c r="AL89" s="86" t="n">
        <v>0.214407024226372</v>
      </c>
      <c r="AM89" s="89" t="n">
        <v>0.168708861593358</v>
      </c>
      <c r="AO89" s="86" t="n">
        <v>0.301529493136958</v>
      </c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9"/>
    </row>
    <row r="90" customFormat="false" ht="15" hidden="false" customHeight="false" outlineLevel="0" collapsed="false">
      <c r="B90" s="90" t="n">
        <v>3293.96886912325</v>
      </c>
      <c r="C90" s="90" t="n">
        <v>-401.346114285714</v>
      </c>
      <c r="D90" s="90" t="n">
        <v>-2161.1063312369</v>
      </c>
      <c r="E90" s="90" t="n">
        <v>-2064.36974304068</v>
      </c>
      <c r="F90" s="90" t="n">
        <v>1087.07628205128</v>
      </c>
      <c r="G90" s="90" t="n">
        <v>-900.338015503876</v>
      </c>
      <c r="H90" s="90" t="n">
        <v>-1076.47512820513</v>
      </c>
      <c r="I90" s="90" t="n">
        <v>-3567.45523465704</v>
      </c>
      <c r="J90" s="90" t="n">
        <v>-2635.97229205176</v>
      </c>
      <c r="K90" s="90" t="n">
        <v>1532.02611888112</v>
      </c>
      <c r="L90" s="90" t="n">
        <v>2854.01468845761</v>
      </c>
      <c r="M90" s="90" t="n">
        <v>2965.12581456954</v>
      </c>
      <c r="O90" s="90" t="n">
        <v>3293.96886912325</v>
      </c>
      <c r="P90" s="90" t="n">
        <v>1554.4123873571</v>
      </c>
      <c r="Q90" s="90" t="n">
        <v>652.018075356416</v>
      </c>
      <c r="R90" s="90" t="n">
        <v>130.194500205677</v>
      </c>
      <c r="S90" s="90" t="n">
        <v>325.642693944354</v>
      </c>
      <c r="T90" s="90" t="n">
        <v>111.924435135135</v>
      </c>
    </row>
    <row r="92" customFormat="false" ht="15" hidden="false" customHeight="false" outlineLevel="0" collapsed="false">
      <c r="A92" s="91" t="s">
        <v>265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O92" s="92" t="n">
        <v>322909.75</v>
      </c>
      <c r="P92" s="92" t="n">
        <v>322909.75</v>
      </c>
      <c r="Q92" s="92" t="n">
        <v>322909.75</v>
      </c>
      <c r="R92" s="92" t="n">
        <v>322909.75</v>
      </c>
      <c r="S92" s="92" t="n">
        <v>322909.75</v>
      </c>
      <c r="T92" s="92" t="n">
        <v>322909.75</v>
      </c>
      <c r="U92" s="92" t="n">
        <v>322909.75</v>
      </c>
      <c r="V92" s="92" t="n">
        <v>322909.75</v>
      </c>
      <c r="W92" s="92" t="n">
        <v>322909.75</v>
      </c>
      <c r="X92" s="92" t="n">
        <v>322909.75</v>
      </c>
      <c r="Y92" s="92" t="n">
        <v>322909.75</v>
      </c>
      <c r="Z92" s="92" t="n">
        <v>322909.75</v>
      </c>
      <c r="AB92" s="92" t="n">
        <v>322909.75</v>
      </c>
      <c r="AC92" s="92" t="n">
        <v>71369.2</v>
      </c>
      <c r="AD92" s="92" t="n">
        <v>44280.8</v>
      </c>
      <c r="AE92" s="92" t="n">
        <v>78519.8</v>
      </c>
      <c r="AF92" s="92" t="n">
        <v>145362.768</v>
      </c>
      <c r="AG92" s="92" t="n">
        <v>116763.072</v>
      </c>
      <c r="AH92" s="92" t="n">
        <v>45841.9</v>
      </c>
      <c r="AI92" s="92" t="n">
        <v>53521.136</v>
      </c>
      <c r="AJ92" s="92" t="n">
        <v>91747.78</v>
      </c>
      <c r="AK92" s="92" t="n">
        <v>218687</v>
      </c>
      <c r="AL92" s="92" t="n">
        <v>502176.9</v>
      </c>
      <c r="AM92" s="92" t="n">
        <v>571480.32</v>
      </c>
      <c r="AO92" s="92" t="n">
        <v>322909.75</v>
      </c>
      <c r="AP92" s="92" t="n">
        <v>394278.95</v>
      </c>
      <c r="AQ92" s="92" t="n">
        <v>438559.75</v>
      </c>
      <c r="AR92" s="92" t="n">
        <v>517079.55</v>
      </c>
      <c r="AS92" s="92" t="n">
        <v>662442.318</v>
      </c>
      <c r="AT92" s="92" t="n">
        <v>779205.39</v>
      </c>
      <c r="AU92" s="92" t="n">
        <v>825047.29</v>
      </c>
      <c r="AV92" s="92" t="n">
        <v>878568.426</v>
      </c>
      <c r="AW92" s="92" t="n">
        <v>970316.206</v>
      </c>
      <c r="AX92" s="92" t="n">
        <v>1189003.206</v>
      </c>
      <c r="AY92" s="92" t="n">
        <v>1691180.106</v>
      </c>
      <c r="AZ92" s="92" t="n">
        <v>2262660.426</v>
      </c>
    </row>
    <row r="93" customFormat="false" ht="15" hidden="false" customHeight="false" outlineLevel="0" collapsed="false">
      <c r="A93" s="91" t="s">
        <v>266</v>
      </c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O93" s="92" t="n">
        <v>163529.430555556</v>
      </c>
      <c r="P93" s="92" t="n">
        <v>163529.430555556</v>
      </c>
      <c r="Q93" s="92" t="n">
        <v>163529.430555556</v>
      </c>
      <c r="R93" s="92" t="n">
        <v>163529.430555556</v>
      </c>
      <c r="S93" s="92" t="n">
        <v>163529.430555556</v>
      </c>
      <c r="T93" s="92" t="n">
        <v>163529.430555556</v>
      </c>
      <c r="U93" s="92" t="n">
        <v>163529.430555556</v>
      </c>
      <c r="V93" s="92" t="n">
        <v>163529.430555556</v>
      </c>
      <c r="W93" s="92" t="n">
        <v>163529.430555556</v>
      </c>
      <c r="X93" s="92" t="n">
        <v>163529.430555556</v>
      </c>
      <c r="Y93" s="92" t="n">
        <v>163529.430555556</v>
      </c>
      <c r="Z93" s="92" t="n">
        <v>163529.430555556</v>
      </c>
      <c r="AB93" s="92" t="n">
        <v>163529.430555556</v>
      </c>
      <c r="AC93" s="92" t="n">
        <v>69259.2</v>
      </c>
      <c r="AD93" s="92" t="n">
        <v>43110.8</v>
      </c>
      <c r="AE93" s="92" t="n">
        <v>75164.2</v>
      </c>
      <c r="AF93" s="92" t="n">
        <v>127431.08</v>
      </c>
      <c r="AG93" s="92" t="n">
        <v>110615.072</v>
      </c>
      <c r="AH93" s="92" t="n">
        <v>43932.7</v>
      </c>
      <c r="AI93" s="92" t="n">
        <v>51385.136</v>
      </c>
      <c r="AJ93" s="92" t="n">
        <v>83705.78</v>
      </c>
      <c r="AK93" s="92" t="n">
        <v>92690.4</v>
      </c>
      <c r="AL93" s="92" t="n">
        <v>215712</v>
      </c>
      <c r="AM93" s="92" t="n">
        <v>240259</v>
      </c>
      <c r="AO93" s="92" t="n">
        <v>163529.430555556</v>
      </c>
      <c r="AP93" s="92" t="n">
        <v>232788.630555556</v>
      </c>
      <c r="AQ93" s="92" t="n">
        <v>275899.430555556</v>
      </c>
      <c r="AR93" s="92" t="n">
        <v>351063.630555556</v>
      </c>
      <c r="AS93" s="92" t="n">
        <v>478494.710555556</v>
      </c>
      <c r="AT93" s="92" t="n">
        <v>589109.782555556</v>
      </c>
      <c r="AU93" s="92" t="n">
        <v>633042.482555556</v>
      </c>
      <c r="AV93" s="92" t="n">
        <v>684427.618555556</v>
      </c>
      <c r="AW93" s="92" t="n">
        <v>768133.398555556</v>
      </c>
      <c r="AX93" s="92" t="n">
        <v>860823.798555556</v>
      </c>
      <c r="AY93" s="92" t="n">
        <v>1076535.79855556</v>
      </c>
      <c r="AZ93" s="92" t="n">
        <v>1316794.79855556</v>
      </c>
    </row>
    <row r="94" customFormat="false" ht="15" hidden="false" customHeight="false" outlineLevel="0" collapsed="false">
      <c r="A94" s="91" t="s">
        <v>267</v>
      </c>
      <c r="B94" s="93" t="e">
        <f aca="false">#DIV/0!</f>
        <v>#DIV/0!</v>
      </c>
      <c r="C94" s="93" t="e">
        <f aca="false">#DIV/0!</f>
        <v>#DIV/0!</v>
      </c>
      <c r="D94" s="93" t="e">
        <f aca="false">#DIV/0!</f>
        <v>#DIV/0!</v>
      </c>
      <c r="E94" s="93" t="e">
        <f aca="false">#DIV/0!</f>
        <v>#DIV/0!</v>
      </c>
      <c r="F94" s="93" t="e">
        <f aca="false">#DIV/0!</f>
        <v>#DIV/0!</v>
      </c>
      <c r="G94" s="93" t="e">
        <f aca="false">#DIV/0!</f>
        <v>#DIV/0!</v>
      </c>
      <c r="H94" s="93" t="e">
        <f aca="false">#DIV/0!</f>
        <v>#DIV/0!</v>
      </c>
      <c r="I94" s="93" t="e">
        <f aca="false">#DIV/0!</f>
        <v>#DIV/0!</v>
      </c>
      <c r="J94" s="93" t="e">
        <f aca="false">#DIV/0!</f>
        <v>#DIV/0!</v>
      </c>
      <c r="K94" s="93" t="e">
        <f aca="false">#DIV/0!</f>
        <v>#DIV/0!</v>
      </c>
      <c r="L94" s="93" t="e">
        <f aca="false">#DIV/0!</f>
        <v>#DIV/0!</v>
      </c>
      <c r="M94" s="93" t="e">
        <f aca="false">#DIV/0!</f>
        <v>#DIV/0!</v>
      </c>
      <c r="O94" s="93" t="n">
        <v>0.506424567717623</v>
      </c>
      <c r="P94" s="93" t="n">
        <v>0.506424567717623</v>
      </c>
      <c r="Q94" s="93" t="n">
        <v>0.506424567717623</v>
      </c>
      <c r="R94" s="93" t="n">
        <v>0.506424567717623</v>
      </c>
      <c r="S94" s="93" t="n">
        <v>0.506424567717623</v>
      </c>
      <c r="T94" s="93" t="n">
        <v>0.506424567717623</v>
      </c>
      <c r="U94" s="93" t="n">
        <v>0.506424567717623</v>
      </c>
      <c r="V94" s="93" t="n">
        <v>0.506424567717623</v>
      </c>
      <c r="W94" s="93" t="n">
        <v>0.506424567717623</v>
      </c>
      <c r="X94" s="93" t="n">
        <v>0.506424567717623</v>
      </c>
      <c r="Y94" s="93" t="n">
        <v>0.506424567717623</v>
      </c>
      <c r="Z94" s="93" t="n">
        <v>0.506424567717623</v>
      </c>
      <c r="AB94" s="93" t="n">
        <v>0.506424567717623</v>
      </c>
      <c r="AC94" s="93" t="n">
        <v>0.97043542592603</v>
      </c>
      <c r="AD94" s="93" t="n">
        <v>0.973577713139781</v>
      </c>
      <c r="AE94" s="93" t="n">
        <v>0.957264282384825</v>
      </c>
      <c r="AF94" s="93" t="n">
        <v>0.876641809682656</v>
      </c>
      <c r="AG94" s="93" t="n">
        <v>0.947346366495051</v>
      </c>
      <c r="AH94" s="93" t="n">
        <v>0.958352511566929</v>
      </c>
      <c r="AI94" s="93" t="n">
        <v>0.960090533205424</v>
      </c>
      <c r="AJ94" s="93" t="n">
        <v>0.912346652965336</v>
      </c>
      <c r="AK94" s="93" t="n">
        <v>0.423849611545268</v>
      </c>
      <c r="AL94" s="93" t="n">
        <v>0.429553808627995</v>
      </c>
      <c r="AM94" s="93" t="n">
        <v>0.420415177201553</v>
      </c>
      <c r="AO94" s="93" t="n">
        <v>0.506424567717623</v>
      </c>
      <c r="AP94" s="93" t="n">
        <v>0.590416076119599</v>
      </c>
      <c r="AQ94" s="93" t="n">
        <v>0.629103401658624</v>
      </c>
      <c r="AR94" s="93" t="n">
        <v>0.678935437604437</v>
      </c>
      <c r="AS94" s="93" t="n">
        <v>0.722319057152317</v>
      </c>
      <c r="AT94" s="93" t="n">
        <v>0.756039152341536</v>
      </c>
      <c r="AU94" s="93" t="n">
        <v>0.767280239846077</v>
      </c>
      <c r="AV94" s="93" t="n">
        <v>0.779025968041738</v>
      </c>
      <c r="AW94" s="93" t="n">
        <v>0.791632040983922</v>
      </c>
      <c r="AX94" s="93" t="n">
        <v>0.723987785913132</v>
      </c>
      <c r="AY94" s="93" t="n">
        <v>0.636558929907112</v>
      </c>
      <c r="AZ94" s="93" t="n">
        <v>0.581967485454026</v>
      </c>
    </row>
    <row r="96" customFormat="false" ht="15" hidden="false" customHeight="false" outlineLevel="0" collapsed="false">
      <c r="A96" s="94" t="s">
        <v>268</v>
      </c>
      <c r="B96" s="90" t="n">
        <v>8536.12217280813</v>
      </c>
      <c r="C96" s="90" t="n">
        <v>4037.56957142857</v>
      </c>
      <c r="D96" s="90" t="n">
        <v>3975.63442348008</v>
      </c>
      <c r="E96" s="90" t="n">
        <v>4987.19072805139</v>
      </c>
      <c r="F96" s="90" t="n">
        <v>6032.15426282051</v>
      </c>
      <c r="G96" s="90" t="n">
        <v>6253.14688372093</v>
      </c>
      <c r="H96" s="90" t="n">
        <v>3581.30967948718</v>
      </c>
      <c r="I96" s="90" t="n">
        <v>2373.62050541516</v>
      </c>
      <c r="J96" s="90" t="n">
        <v>3534.0698336414</v>
      </c>
      <c r="K96" s="90" t="n">
        <v>5810.35458041958</v>
      </c>
      <c r="L96" s="90" t="n">
        <v>9202.03889683351</v>
      </c>
      <c r="M96" s="90" t="n">
        <v>11348.9643708609</v>
      </c>
      <c r="O96" s="119" t="n">
        <v>8536.12217280813</v>
      </c>
      <c r="P96" s="119" t="n">
        <v>6418.44441829186</v>
      </c>
      <c r="Q96" s="119" t="n">
        <v>5825.15502545825</v>
      </c>
      <c r="R96" s="119" t="n">
        <v>5664.18039489922</v>
      </c>
      <c r="S96" s="119" t="n">
        <v>5739.34101472995</v>
      </c>
      <c r="T96" s="119" t="n">
        <v>5828.90987567568</v>
      </c>
      <c r="U96" s="119" t="n">
        <v>5504.55684088807</v>
      </c>
      <c r="V96" s="119" t="n">
        <v>5148.97284542846</v>
      </c>
      <c r="W96" s="119" t="n">
        <v>4987.75075106108</v>
      </c>
      <c r="X96" s="119" t="n">
        <v>5100.19205830811</v>
      </c>
      <c r="Y96" s="119" t="n">
        <v>5653.62481119074</v>
      </c>
      <c r="Z96" s="119" t="n">
        <v>6190.38443764824</v>
      </c>
    </row>
    <row r="97" customFormat="false" ht="15" hidden="false" customHeight="false" outlineLevel="0" collapsed="false">
      <c r="A97" s="94" t="s">
        <v>269</v>
      </c>
      <c r="B97" s="90" t="n">
        <v>4962.60381194409</v>
      </c>
      <c r="C97" s="90" t="n">
        <v>1631.67541428571</v>
      </c>
      <c r="D97" s="90" t="n">
        <v>1360.41029350105</v>
      </c>
      <c r="E97" s="90" t="n">
        <v>1978.13438972163</v>
      </c>
      <c r="F97" s="90" t="n">
        <v>3657.170625</v>
      </c>
      <c r="G97" s="90" t="n">
        <v>2538.15818604651</v>
      </c>
      <c r="H97" s="90" t="n">
        <v>1743.14485576923</v>
      </c>
      <c r="I97" s="90" t="n">
        <v>-203.28738267148</v>
      </c>
      <c r="J97" s="90" t="n">
        <v>1053.10987060998</v>
      </c>
      <c r="K97" s="90" t="n">
        <v>3507.30935897436</v>
      </c>
      <c r="L97" s="90" t="n">
        <v>5816.40163432074</v>
      </c>
      <c r="M97" s="90" t="n">
        <v>5620.51499337748</v>
      </c>
      <c r="O97" s="119" t="n">
        <v>4962.60381194409</v>
      </c>
      <c r="P97" s="119" t="n">
        <v>3394.58102891728</v>
      </c>
      <c r="Q97" s="119" t="n">
        <v>2900.53854378819</v>
      </c>
      <c r="R97" s="119" t="n">
        <v>2723.3428465652</v>
      </c>
      <c r="S97" s="119" t="n">
        <v>2914.08213747954</v>
      </c>
      <c r="T97" s="119" t="n">
        <v>2848.54944864865</v>
      </c>
      <c r="U97" s="119" t="n">
        <v>2689.02760175763</v>
      </c>
      <c r="V97" s="119" t="n">
        <v>2360.54410414104</v>
      </c>
      <c r="W97" s="119" t="n">
        <v>2230.01782247647</v>
      </c>
      <c r="X97" s="119" t="n">
        <v>2404.61016568424</v>
      </c>
      <c r="Y97" s="119" t="n">
        <v>2864.93870038589</v>
      </c>
      <c r="Z97" s="119" t="n">
        <v>3124.63912495319</v>
      </c>
    </row>
    <row r="98" customFormat="false" ht="15" hidden="false" customHeight="false" outlineLevel="0" collapsed="false">
      <c r="A98" s="94" t="s">
        <v>270</v>
      </c>
      <c r="B98" s="90" t="n">
        <v>1709.91452350699</v>
      </c>
      <c r="C98" s="90" t="n">
        <v>1616.75211428571</v>
      </c>
      <c r="D98" s="90" t="n">
        <v>1946.56576519916</v>
      </c>
      <c r="E98" s="90" t="n">
        <v>2140.75815845824</v>
      </c>
      <c r="F98" s="90" t="n">
        <v>1588.07620192308</v>
      </c>
      <c r="G98" s="90" t="n">
        <v>1895.09496124031</v>
      </c>
      <c r="H98" s="90" t="n">
        <v>1241.37669871795</v>
      </c>
      <c r="I98" s="90" t="n">
        <v>1766.30599277978</v>
      </c>
      <c r="J98" s="90" t="n">
        <v>1591.80011090573</v>
      </c>
      <c r="K98" s="90" t="n">
        <v>1563.64617715618</v>
      </c>
      <c r="L98" s="90" t="n">
        <v>1793.84838610827</v>
      </c>
      <c r="M98" s="90" t="n">
        <v>1007.41026490066</v>
      </c>
      <c r="O98" s="119" t="n">
        <v>1709.91452350699</v>
      </c>
      <c r="P98" s="119" t="n">
        <v>1666.05864828514</v>
      </c>
      <c r="Q98" s="119" t="n">
        <v>1734.18588594705</v>
      </c>
      <c r="R98" s="119" t="n">
        <v>1812.2892389963</v>
      </c>
      <c r="S98" s="119" t="n">
        <v>1766.49253355155</v>
      </c>
      <c r="T98" s="119" t="n">
        <v>1788.91106486486</v>
      </c>
      <c r="U98" s="119" t="n">
        <v>1709.89592969473</v>
      </c>
      <c r="V98" s="119" t="n">
        <v>1716.30248462485</v>
      </c>
      <c r="W98" s="119" t="n">
        <v>1703.87292489389</v>
      </c>
      <c r="X98" s="119" t="n">
        <v>1684.70540066911</v>
      </c>
      <c r="Y98" s="119" t="n">
        <v>1699.43128031974</v>
      </c>
      <c r="Z98" s="119" t="n">
        <v>1634.21147422294</v>
      </c>
    </row>
    <row r="99" customFormat="false" ht="15" hidden="false" customHeight="false" outlineLevel="0" collapsed="false">
      <c r="A99" s="94" t="s">
        <v>271</v>
      </c>
      <c r="B99" s="90" t="n">
        <v>66.6781956797967</v>
      </c>
      <c r="C99" s="90" t="n">
        <v>184.385085714286</v>
      </c>
      <c r="D99" s="90" t="n">
        <v>248.724129979036</v>
      </c>
      <c r="E99" s="90" t="n">
        <v>184.640942184154</v>
      </c>
      <c r="F99" s="90" t="n">
        <v>460.852724358974</v>
      </c>
      <c r="G99" s="90" t="n">
        <v>124.93392248062</v>
      </c>
      <c r="H99" s="90" t="n">
        <v>88.6855769230769</v>
      </c>
      <c r="I99" s="90" t="n">
        <v>0</v>
      </c>
      <c r="J99" s="90" t="n">
        <v>0</v>
      </c>
      <c r="K99" s="90" t="n">
        <v>195.834032634033</v>
      </c>
      <c r="L99" s="90" t="n">
        <v>557.394239019408</v>
      </c>
      <c r="M99" s="90" t="n">
        <v>707.718198675497</v>
      </c>
      <c r="O99" s="119" t="n">
        <v>66.6781956797967</v>
      </c>
      <c r="P99" s="119" t="n">
        <v>122.088298587761</v>
      </c>
      <c r="Q99" s="119" t="n">
        <v>152.844557026477</v>
      </c>
      <c r="R99" s="119" t="n">
        <v>158.95270670506</v>
      </c>
      <c r="S99" s="119" t="n">
        <v>220.617391162029</v>
      </c>
      <c r="T99" s="119" t="n">
        <v>203.937435135135</v>
      </c>
      <c r="U99" s="119" t="n">
        <v>187.305344588344</v>
      </c>
      <c r="V99" s="119" t="n">
        <v>166.032863878639</v>
      </c>
      <c r="W99" s="119" t="n">
        <v>149.457152611183</v>
      </c>
      <c r="X99" s="119" t="n">
        <v>155.796385215867</v>
      </c>
      <c r="Y99" s="119" t="n">
        <v>209.981101157663</v>
      </c>
      <c r="Z99" s="119" t="n">
        <v>256.89053925852</v>
      </c>
    </row>
    <row r="100" customFormat="false" ht="15" hidden="false" customHeight="false" outlineLevel="0" collapsed="false">
      <c r="A100" s="94" t="s">
        <v>272</v>
      </c>
      <c r="B100" s="90" t="n">
        <v>4628.76482846252</v>
      </c>
      <c r="C100" s="90" t="n">
        <v>1186.32677142857</v>
      </c>
      <c r="D100" s="90" t="n">
        <v>697.684486373166</v>
      </c>
      <c r="E100" s="90" t="n">
        <v>1466.17316916488</v>
      </c>
      <c r="F100" s="90" t="n">
        <v>2874.55458333333</v>
      </c>
      <c r="G100" s="90" t="n">
        <v>2037.55102325581</v>
      </c>
      <c r="H100" s="90" t="n">
        <v>1397.00051282051</v>
      </c>
      <c r="I100" s="90" t="n">
        <v>-478.467870036101</v>
      </c>
      <c r="J100" s="90" t="n">
        <v>710.759611829945</v>
      </c>
      <c r="K100" s="90" t="n">
        <v>2950.90701631702</v>
      </c>
      <c r="L100" s="90" t="n">
        <v>4842.83573033708</v>
      </c>
      <c r="M100" s="90" t="n">
        <v>4265.03488741722</v>
      </c>
      <c r="O100" s="119" t="n">
        <v>4628.76482846252</v>
      </c>
      <c r="P100" s="119" t="n">
        <v>3008.2492669805</v>
      </c>
      <c r="Q100" s="119" t="n">
        <v>2447.07849287169</v>
      </c>
      <c r="R100" s="119" t="n">
        <v>2258.64460304401</v>
      </c>
      <c r="S100" s="119" t="n">
        <v>2384.44749263502</v>
      </c>
      <c r="T100" s="119" t="n">
        <v>2323.975</v>
      </c>
      <c r="U100" s="119" t="n">
        <v>2190.20254856614</v>
      </c>
      <c r="V100" s="119" t="n">
        <v>1887.11861828618</v>
      </c>
      <c r="W100" s="119" t="n">
        <v>1769.67809005352</v>
      </c>
      <c r="X100" s="119" t="n">
        <v>1931.13968296957</v>
      </c>
      <c r="Y100" s="119" t="n">
        <v>2323.99393191841</v>
      </c>
      <c r="Z100" s="119" t="n">
        <v>2506.92813756085</v>
      </c>
    </row>
    <row r="101" customFormat="false" ht="15" hidden="false" customHeight="false" outlineLevel="0" collapsed="false">
      <c r="A101" s="94" t="s">
        <v>273</v>
      </c>
      <c r="B101" s="90" t="n">
        <v>383855</v>
      </c>
      <c r="C101" s="90" t="n">
        <v>326534</v>
      </c>
      <c r="D101" s="90" t="n">
        <v>259247</v>
      </c>
      <c r="E101" s="90" t="n">
        <v>115968</v>
      </c>
      <c r="F101" s="90" t="n">
        <v>227056</v>
      </c>
      <c r="G101" s="90" t="n">
        <v>235361</v>
      </c>
      <c r="H101" s="90" t="n">
        <v>230409</v>
      </c>
      <c r="I101" s="90" t="n">
        <v>249827</v>
      </c>
      <c r="J101" s="90" t="n">
        <v>232682</v>
      </c>
      <c r="K101" s="95" t="n">
        <v>382724</v>
      </c>
      <c r="L101" s="95"/>
      <c r="O101" s="120" t="n">
        <v>383855</v>
      </c>
      <c r="P101" s="120" t="n">
        <v>710389</v>
      </c>
      <c r="Q101" s="120" t="n">
        <v>969636</v>
      </c>
      <c r="R101" s="120" t="n">
        <v>1085604</v>
      </c>
      <c r="S101" s="120" t="n">
        <v>1312660</v>
      </c>
      <c r="T101" s="120" t="n">
        <v>1548021</v>
      </c>
      <c r="U101" s="120" t="n">
        <v>1778430</v>
      </c>
      <c r="V101" s="120" t="n">
        <v>2028257</v>
      </c>
      <c r="W101" s="120" t="n">
        <v>2260939</v>
      </c>
      <c r="X101" s="120" t="n">
        <v>2643663</v>
      </c>
      <c r="Y101" s="120" t="n">
        <v>2643663</v>
      </c>
      <c r="Z101" s="120" t="n">
        <v>2643663</v>
      </c>
    </row>
    <row r="102" customFormat="false" ht="15" hidden="false" customHeight="false" outlineLevel="0" collapsed="false">
      <c r="A102" s="94" t="s">
        <v>274</v>
      </c>
      <c r="B102" s="90" t="n">
        <v>487.74459974587</v>
      </c>
      <c r="C102" s="90" t="n">
        <v>466.477142857143</v>
      </c>
      <c r="D102" s="90" t="n">
        <v>543.494758909853</v>
      </c>
      <c r="E102" s="90" t="n">
        <v>248.325481798715</v>
      </c>
      <c r="F102" s="90" t="n">
        <v>363.871794871795</v>
      </c>
      <c r="G102" s="90" t="n">
        <v>364.900775193798</v>
      </c>
      <c r="H102" s="90" t="n">
        <v>369.245192307692</v>
      </c>
      <c r="I102" s="90" t="n">
        <v>450.951263537906</v>
      </c>
      <c r="J102" s="90" t="n">
        <v>430.096118299446</v>
      </c>
      <c r="K102" s="90" t="n">
        <v>446.065268065268</v>
      </c>
      <c r="L102" s="90" t="n">
        <v>0</v>
      </c>
      <c r="M102" s="90" t="n">
        <v>0</v>
      </c>
      <c r="O102" s="119" t="n">
        <v>487.74459974587</v>
      </c>
      <c r="P102" s="119" t="n">
        <v>477.733019502354</v>
      </c>
      <c r="Q102" s="119" t="n">
        <v>493.704684317719</v>
      </c>
      <c r="R102" s="119" t="n">
        <v>446.566844919786</v>
      </c>
      <c r="S102" s="119" t="n">
        <v>429.675941080196</v>
      </c>
      <c r="T102" s="119" t="n">
        <v>418.384054054054</v>
      </c>
      <c r="U102" s="119" t="n">
        <v>411.292784458834</v>
      </c>
      <c r="V102" s="119" t="n">
        <v>415.79684296843</v>
      </c>
      <c r="W102" s="119" t="n">
        <v>417.224395644953</v>
      </c>
      <c r="X102" s="119" t="n">
        <v>421.166640114704</v>
      </c>
      <c r="Y102" s="119" t="n">
        <v>364.341648291069</v>
      </c>
      <c r="Z102" s="119" t="n">
        <v>330.004119335913</v>
      </c>
    </row>
    <row r="103" customFormat="false" ht="15" hidden="false" customHeight="false" outlineLevel="0" collapsed="false">
      <c r="A103" s="94" t="s">
        <v>275</v>
      </c>
      <c r="B103" s="96" t="n">
        <v>4</v>
      </c>
      <c r="C103" s="96" t="n">
        <v>4.2</v>
      </c>
      <c r="D103" s="96" t="n">
        <v>4.4</v>
      </c>
      <c r="E103" s="96" t="n">
        <v>4.6</v>
      </c>
      <c r="F103" s="96" t="n">
        <v>4.7</v>
      </c>
      <c r="G103" s="96" t="n">
        <v>4.8</v>
      </c>
      <c r="H103" s="96" t="n">
        <v>4.9</v>
      </c>
      <c r="I103" s="96" t="n">
        <v>5</v>
      </c>
      <c r="J103" s="96" t="n">
        <v>5.1</v>
      </c>
      <c r="K103" s="96" t="n">
        <v>5.15</v>
      </c>
      <c r="L103" s="96" t="n">
        <v>4</v>
      </c>
      <c r="M103" s="96" t="n">
        <v>4</v>
      </c>
      <c r="O103" s="121" t="n">
        <v>4</v>
      </c>
      <c r="P103" s="121" t="n">
        <v>4.09193104059888</v>
      </c>
      <c r="Q103" s="121" t="n">
        <v>4.17429798398574</v>
      </c>
      <c r="R103" s="121" t="n">
        <v>4.21977295588447</v>
      </c>
      <c r="S103" s="121" t="n">
        <v>4.30283973001387</v>
      </c>
      <c r="T103" s="121" t="n">
        <v>4.37842794122302</v>
      </c>
      <c r="U103" s="121" t="n">
        <v>4.44600152943889</v>
      </c>
      <c r="V103" s="121" t="n">
        <v>4.51423931977062</v>
      </c>
      <c r="W103" s="121" t="n">
        <v>4.57452222284635</v>
      </c>
      <c r="X103" s="121" t="n">
        <v>4.6578343381891</v>
      </c>
      <c r="Y103" s="121" t="n">
        <v>4.6578343381891</v>
      </c>
      <c r="Z103" s="121" t="n">
        <v>4.6578343381891</v>
      </c>
    </row>
    <row r="104" customFormat="false" ht="15" hidden="false" customHeight="false" outlineLevel="0" collapsed="false">
      <c r="A104" s="94" t="s">
        <v>276</v>
      </c>
      <c r="B104" s="96" t="n">
        <v>0.876439495382371</v>
      </c>
      <c r="C104" s="96" t="n">
        <v>0.825208663460117</v>
      </c>
      <c r="D104" s="96" t="n">
        <v>0.813993700987861</v>
      </c>
      <c r="E104" s="96" t="n">
        <v>1.87408156822872</v>
      </c>
      <c r="F104" s="96" t="n">
        <v>0.928592318400784</v>
      </c>
      <c r="G104" s="96" t="n">
        <v>1.08196933823644</v>
      </c>
      <c r="H104" s="96" t="n">
        <v>0.686108278969049</v>
      </c>
      <c r="I104" s="96" t="n">
        <v>0.78336890728384</v>
      </c>
      <c r="J104" s="96" t="n">
        <v>0.725692828940483</v>
      </c>
      <c r="K104" s="96" t="n">
        <v>0.680664106040876</v>
      </c>
      <c r="L104" s="96" t="e">
        <f aca="false">#DIV/0!</f>
        <v>#DIV/0!</v>
      </c>
      <c r="M104" s="96" t="e">
        <f aca="false">#DIV/0!</f>
        <v>#DIV/0!</v>
      </c>
      <c r="O104" s="121" t="n">
        <v>0.876439495382371</v>
      </c>
      <c r="P104" s="121" t="n">
        <v>0.852269054459674</v>
      </c>
      <c r="Q104" s="121" t="n">
        <v>0.841482234090473</v>
      </c>
      <c r="R104" s="121" t="n">
        <v>0.961727315401537</v>
      </c>
      <c r="S104" s="121" t="n">
        <v>0.955466796157676</v>
      </c>
      <c r="T104" s="121" t="n">
        <v>0.976552103525187</v>
      </c>
      <c r="U104" s="121" t="n">
        <v>0.935080456601052</v>
      </c>
      <c r="V104" s="121" t="n">
        <v>0.914382834277382</v>
      </c>
      <c r="W104" s="121" t="n">
        <v>0.892733364023532</v>
      </c>
      <c r="X104" s="121" t="n">
        <v>0.858787996759036</v>
      </c>
      <c r="Y104" s="121" t="n">
        <v>1.00140729493628</v>
      </c>
      <c r="Z104" s="121" t="n">
        <v>1.06317524556686</v>
      </c>
    </row>
    <row r="105" customFormat="false" ht="15" hidden="false" customHeight="false" outlineLevel="0" collapsed="false">
      <c r="A105" s="94" t="s">
        <v>279</v>
      </c>
      <c r="B105" s="113" t="n">
        <v>0.601635643667531</v>
      </c>
      <c r="C105" s="113" t="n">
        <v>0.481793626391126</v>
      </c>
      <c r="D105" s="113" t="n">
        <v>0.480861880754647</v>
      </c>
      <c r="E105" s="113" t="n">
        <v>1.9637742308223</v>
      </c>
      <c r="F105" s="113" t="n">
        <v>1.17023452364174</v>
      </c>
      <c r="G105" s="113" t="n">
        <v>1.11980468301885</v>
      </c>
      <c r="H105" s="113" t="n">
        <v>0.930276464895034</v>
      </c>
      <c r="I105" s="113" t="n">
        <v>1.28538096362683</v>
      </c>
      <c r="J105" s="113" t="n">
        <v>1.53048895058492</v>
      </c>
      <c r="K105" s="113" t="n">
        <v>0.93734811509077</v>
      </c>
      <c r="L105" s="113" t="e">
        <f aca="false">#DIV/0!</f>
        <v>#DIV/0!</v>
      </c>
      <c r="M105" s="113" t="e">
        <f aca="false">#DIV/0!</f>
        <v>#DIV/0!</v>
      </c>
      <c r="O105" s="122" t="n">
        <v>0.601635643667531</v>
      </c>
      <c r="P105" s="122" t="n">
        <v>0.546549636889085</v>
      </c>
      <c r="Q105" s="122" t="n">
        <v>0.528987011620856</v>
      </c>
      <c r="R105" s="122" t="n">
        <v>0.682255979159988</v>
      </c>
      <c r="S105" s="122" t="n">
        <v>0.766663561013514</v>
      </c>
      <c r="T105" s="122" t="n">
        <v>0.820355111461666</v>
      </c>
      <c r="U105" s="122" t="n">
        <v>0.834596250625552</v>
      </c>
      <c r="V105" s="122" t="n">
        <v>0.890120867325985</v>
      </c>
      <c r="W105" s="122" t="n">
        <v>0.956023630005055</v>
      </c>
      <c r="X105" s="122" t="n">
        <v>0.953319969300172</v>
      </c>
      <c r="Y105" s="122" t="n">
        <v>1.09182764217678</v>
      </c>
      <c r="Z105" s="122" t="n">
        <v>1.24999437144598</v>
      </c>
    </row>
    <row r="106" customFormat="false" ht="15" hidden="false" customHeight="false" outlineLevel="0" collapsed="false">
      <c r="A106" s="94" t="s">
        <v>205</v>
      </c>
      <c r="B106" s="96" t="n">
        <v>0.0688410988524313</v>
      </c>
      <c r="C106" s="96" t="n">
        <v>0.0766213931780458</v>
      </c>
      <c r="D106" s="96" t="n">
        <v>0.10810331459959</v>
      </c>
      <c r="E106" s="96" t="n">
        <v>0.282603821743929</v>
      </c>
      <c r="F106" s="96" t="n">
        <v>0.136138221407935</v>
      </c>
      <c r="G106" s="96" t="n">
        <v>0.172548935465094</v>
      </c>
      <c r="H106" s="96" t="n">
        <v>0.0126002022490441</v>
      </c>
      <c r="I106" s="96" t="n">
        <v>0.054269554531736</v>
      </c>
      <c r="J106" s="96" t="n">
        <v>0.0261250547958157</v>
      </c>
      <c r="K106" s="96" t="n">
        <v>0.0868844389168174</v>
      </c>
      <c r="L106" s="96" t="e">
        <f aca="false">#DIV/0!</f>
        <v>#DIV/0!</v>
      </c>
      <c r="M106" s="96" t="e">
        <f aca="false">#DIV/0!</f>
        <v>#DIV/0!</v>
      </c>
      <c r="O106" s="121" t="n">
        <v>0.0688410988524313</v>
      </c>
      <c r="P106" s="121" t="n">
        <v>0.0724173516200279</v>
      </c>
      <c r="Q106" s="121" t="n">
        <v>0.0819585390806447</v>
      </c>
      <c r="R106" s="121" t="n">
        <v>0.103392166941168</v>
      </c>
      <c r="S106" s="121" t="n">
        <v>0.109056381698231</v>
      </c>
      <c r="T106" s="121" t="n">
        <v>0.118709784944778</v>
      </c>
      <c r="U106" s="121" t="n">
        <v>0.104962489386706</v>
      </c>
      <c r="V106" s="121" t="n">
        <v>0.0987184760116691</v>
      </c>
      <c r="W106" s="121" t="n">
        <v>0.0912476055302686</v>
      </c>
      <c r="X106" s="121" t="n">
        <v>0.0906159484018954</v>
      </c>
      <c r="Y106" s="121" t="n">
        <v>0.0957426457154335</v>
      </c>
      <c r="Z106" s="121" t="n">
        <v>0.106908906316728</v>
      </c>
    </row>
    <row r="107" customFormat="false" ht="15" hidden="false" customHeight="false" outlineLevel="0" collapsed="false">
      <c r="A107" s="94" t="s">
        <v>280</v>
      </c>
      <c r="B107" s="96" t="n">
        <v>0.136707194122781</v>
      </c>
      <c r="C107" s="96" t="n">
        <v>0.395271426558949</v>
      </c>
      <c r="D107" s="96" t="n">
        <v>0.457638506906541</v>
      </c>
      <c r="E107" s="96" t="n">
        <v>0.743544081125828</v>
      </c>
      <c r="F107" s="96" t="n">
        <v>1.26652499823832</v>
      </c>
      <c r="G107" s="96" t="n">
        <v>0.342377794112024</v>
      </c>
      <c r="H107" s="96" t="n">
        <v>0.240180722107209</v>
      </c>
      <c r="I107" s="96" t="n">
        <v>0</v>
      </c>
      <c r="J107" s="96" t="n">
        <v>0</v>
      </c>
      <c r="K107" s="96" t="n">
        <v>0.439025511857109</v>
      </c>
      <c r="L107" s="96" t="e">
        <f aca="false">#DIV/0!</f>
        <v>#DIV/0!</v>
      </c>
      <c r="M107" s="96" t="e">
        <f aca="false">#DIV/0!</f>
        <v>#DIV/0!</v>
      </c>
      <c r="O107" s="121" t="n">
        <v>0.136707194122781</v>
      </c>
      <c r="P107" s="121" t="n">
        <v>0.255557588870323</v>
      </c>
      <c r="Q107" s="121" t="n">
        <v>0.309587009970752</v>
      </c>
      <c r="R107" s="121" t="n">
        <v>0.355943815608638</v>
      </c>
      <c r="S107" s="121" t="n">
        <v>0.513450649825545</v>
      </c>
      <c r="T107" s="121" t="n">
        <v>0.487440745312887</v>
      </c>
      <c r="U107" s="121" t="n">
        <v>0.455406347171381</v>
      </c>
      <c r="V107" s="121" t="n">
        <v>0.399312468784774</v>
      </c>
      <c r="W107" s="121" t="n">
        <v>0.358217674161045</v>
      </c>
      <c r="X107" s="121" t="n">
        <v>0.369916252563205</v>
      </c>
      <c r="Y107" s="121" t="n">
        <v>0.576330216824156</v>
      </c>
      <c r="Z107" s="121" t="n">
        <v>0.778446462351669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B25" activeCellId="0" sqref="B25"/>
    </sheetView>
  </sheetViews>
  <sheetFormatPr defaultColWidth="8.54296875" defaultRowHeight="15" zeroHeight="false" outlineLevelRow="1" outlineLevelCol="0"/>
  <cols>
    <col collapsed="false" customWidth="true" hidden="false" outlineLevel="0" max="1" min="1" style="0" width="31"/>
    <col collapsed="false" customWidth="true" hidden="false" outlineLevel="0" max="13" min="2" style="91" width="9.7"/>
    <col collapsed="false" customWidth="true" hidden="false" outlineLevel="0" max="14" min="14" style="91" width="3.7"/>
    <col collapsed="false" customWidth="true" hidden="false" outlineLevel="0" max="26" min="15" style="91" width="9.7"/>
    <col collapsed="false" customWidth="true" hidden="false" outlineLevel="0" max="27" min="27" style="91" width="9.14"/>
    <col collapsed="false" customWidth="true" hidden="false" outlineLevel="0" max="29" min="28" style="91" width="10.57"/>
    <col collapsed="false" customWidth="true" hidden="false" outlineLevel="0" max="31" min="30" style="91" width="9.28"/>
    <col collapsed="false" customWidth="true" hidden="false" outlineLevel="0" max="32" min="32" style="91" width="10.14"/>
    <col collapsed="false" customWidth="true" hidden="false" outlineLevel="0" max="39" min="33" style="91" width="9.28"/>
    <col collapsed="false" customWidth="true" hidden="false" outlineLevel="0" max="40" min="40" style="91" width="3.7"/>
    <col collapsed="false" customWidth="true" hidden="false" outlineLevel="0" max="41" min="41" style="91" width="11.14"/>
    <col collapsed="false" customWidth="true" hidden="false" outlineLevel="0" max="42" min="42" style="91" width="11.43"/>
    <col collapsed="false" customWidth="true" hidden="false" outlineLevel="0" max="52" min="43" style="91" width="9.43"/>
  </cols>
  <sheetData>
    <row r="1" customFormat="false" ht="15" hidden="false" customHeight="false" outlineLevel="0" collapsed="false">
      <c r="A1" s="123"/>
      <c r="B1" s="124" t="s">
        <v>181</v>
      </c>
      <c r="C1" s="124" t="s">
        <v>182</v>
      </c>
      <c r="D1" s="124" t="s">
        <v>183</v>
      </c>
      <c r="E1" s="124" t="s">
        <v>184</v>
      </c>
      <c r="F1" s="124" t="s">
        <v>185</v>
      </c>
      <c r="G1" s="124" t="s">
        <v>186</v>
      </c>
      <c r="H1" s="124" t="s">
        <v>187</v>
      </c>
      <c r="I1" s="124" t="s">
        <v>188</v>
      </c>
      <c r="J1" s="124" t="s">
        <v>189</v>
      </c>
      <c r="K1" s="124" t="s">
        <v>190</v>
      </c>
      <c r="L1" s="124" t="s">
        <v>191</v>
      </c>
      <c r="M1" s="125" t="s">
        <v>192</v>
      </c>
      <c r="O1" s="124" t="s">
        <v>181</v>
      </c>
      <c r="P1" s="124" t="s">
        <v>182</v>
      </c>
      <c r="Q1" s="124" t="s">
        <v>183</v>
      </c>
      <c r="R1" s="124" t="s">
        <v>184</v>
      </c>
      <c r="S1" s="124" t="s">
        <v>185</v>
      </c>
      <c r="T1" s="124" t="s">
        <v>186</v>
      </c>
      <c r="U1" s="124" t="s">
        <v>187</v>
      </c>
      <c r="V1" s="124" t="s">
        <v>188</v>
      </c>
      <c r="W1" s="124" t="s">
        <v>189</v>
      </c>
      <c r="X1" s="124" t="s">
        <v>190</v>
      </c>
      <c r="Y1" s="124" t="s">
        <v>191</v>
      </c>
      <c r="Z1" s="125" t="s">
        <v>192</v>
      </c>
      <c r="AB1" s="124" t="s">
        <v>181</v>
      </c>
      <c r="AC1" s="124" t="s">
        <v>182</v>
      </c>
      <c r="AD1" s="124" t="s">
        <v>183</v>
      </c>
      <c r="AE1" s="124" t="s">
        <v>184</v>
      </c>
      <c r="AF1" s="124" t="s">
        <v>185</v>
      </c>
      <c r="AG1" s="124" t="s">
        <v>186</v>
      </c>
      <c r="AH1" s="124" t="s">
        <v>187</v>
      </c>
      <c r="AI1" s="124" t="s">
        <v>188</v>
      </c>
      <c r="AJ1" s="124" t="s">
        <v>189</v>
      </c>
      <c r="AK1" s="124" t="s">
        <v>190</v>
      </c>
      <c r="AL1" s="124" t="s">
        <v>191</v>
      </c>
      <c r="AM1" s="125" t="s">
        <v>192</v>
      </c>
      <c r="AO1" s="124" t="s">
        <v>181</v>
      </c>
      <c r="AP1" s="124" t="s">
        <v>182</v>
      </c>
      <c r="AQ1" s="124" t="s">
        <v>183</v>
      </c>
      <c r="AR1" s="124" t="s">
        <v>184</v>
      </c>
      <c r="AS1" s="124" t="s">
        <v>185</v>
      </c>
      <c r="AT1" s="124" t="s">
        <v>186</v>
      </c>
      <c r="AU1" s="124" t="s">
        <v>187</v>
      </c>
      <c r="AV1" s="124" t="s">
        <v>188</v>
      </c>
      <c r="AW1" s="124" t="s">
        <v>189</v>
      </c>
      <c r="AX1" s="124" t="s">
        <v>190</v>
      </c>
      <c r="AY1" s="124" t="s">
        <v>191</v>
      </c>
      <c r="AZ1" s="125" t="s">
        <v>192</v>
      </c>
    </row>
    <row r="2" customFormat="false" ht="15" hidden="false" customHeight="false" outlineLevel="0" collapsed="false">
      <c r="A2" s="126" t="s">
        <v>286</v>
      </c>
      <c r="B2" s="21" t="s">
        <v>193</v>
      </c>
      <c r="C2" s="21" t="s">
        <v>193</v>
      </c>
      <c r="D2" s="21" t="s">
        <v>193</v>
      </c>
      <c r="E2" s="21" t="s">
        <v>193</v>
      </c>
      <c r="F2" s="21" t="s">
        <v>193</v>
      </c>
      <c r="G2" s="21" t="s">
        <v>193</v>
      </c>
      <c r="H2" s="21" t="s">
        <v>193</v>
      </c>
      <c r="I2" s="21" t="s">
        <v>193</v>
      </c>
      <c r="J2" s="21" t="s">
        <v>193</v>
      </c>
      <c r="K2" s="21" t="s">
        <v>193</v>
      </c>
      <c r="L2" s="21" t="s">
        <v>193</v>
      </c>
      <c r="M2" s="127" t="s">
        <v>193</v>
      </c>
      <c r="O2" s="128" t="s">
        <v>193</v>
      </c>
      <c r="P2" s="21" t="s">
        <v>193</v>
      </c>
      <c r="Q2" s="21" t="s">
        <v>193</v>
      </c>
      <c r="R2" s="21" t="s">
        <v>193</v>
      </c>
      <c r="S2" s="21" t="s">
        <v>193</v>
      </c>
      <c r="T2" s="21" t="s">
        <v>193</v>
      </c>
      <c r="U2" s="21" t="s">
        <v>193</v>
      </c>
      <c r="V2" s="21" t="s">
        <v>193</v>
      </c>
      <c r="W2" s="21" t="s">
        <v>193</v>
      </c>
      <c r="X2" s="21" t="s">
        <v>193</v>
      </c>
      <c r="Y2" s="21" t="s">
        <v>193</v>
      </c>
      <c r="Z2" s="127" t="s">
        <v>193</v>
      </c>
      <c r="AB2" s="128" t="s">
        <v>194</v>
      </c>
      <c r="AC2" s="21" t="s">
        <v>194</v>
      </c>
      <c r="AD2" s="21" t="s">
        <v>194</v>
      </c>
      <c r="AE2" s="21" t="s">
        <v>194</v>
      </c>
      <c r="AF2" s="21" t="s">
        <v>194</v>
      </c>
      <c r="AG2" s="21" t="s">
        <v>194</v>
      </c>
      <c r="AH2" s="21" t="s">
        <v>194</v>
      </c>
      <c r="AI2" s="21" t="s">
        <v>194</v>
      </c>
      <c r="AJ2" s="21" t="s">
        <v>194</v>
      </c>
      <c r="AK2" s="21" t="s">
        <v>194</v>
      </c>
      <c r="AL2" s="21" t="s">
        <v>194</v>
      </c>
      <c r="AM2" s="127" t="s">
        <v>194</v>
      </c>
      <c r="AO2" s="128" t="s">
        <v>194</v>
      </c>
      <c r="AP2" s="21" t="s">
        <v>194</v>
      </c>
      <c r="AQ2" s="21" t="s">
        <v>194</v>
      </c>
      <c r="AR2" s="21" t="s">
        <v>194</v>
      </c>
      <c r="AS2" s="21" t="s">
        <v>194</v>
      </c>
      <c r="AT2" s="21" t="s">
        <v>194</v>
      </c>
      <c r="AU2" s="21" t="s">
        <v>194</v>
      </c>
      <c r="AV2" s="21" t="s">
        <v>194</v>
      </c>
      <c r="AW2" s="21" t="s">
        <v>194</v>
      </c>
      <c r="AX2" s="21" t="s">
        <v>194</v>
      </c>
      <c r="AY2" s="21" t="s">
        <v>194</v>
      </c>
      <c r="AZ2" s="127" t="s">
        <v>194</v>
      </c>
    </row>
    <row r="3" customFormat="false" ht="15" hidden="false" customHeight="false" outlineLevel="0" collapsed="false">
      <c r="A3" s="129" t="s">
        <v>287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  <c r="O3" s="132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1"/>
      <c r="AB3" s="132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O3" s="132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1"/>
    </row>
    <row r="4" customFormat="false" ht="15" hidden="false" customHeight="false" outlineLevel="0" collapsed="false">
      <c r="A4" s="133" t="e">
        <f aca="false">+[53]assumption!c3</f>
        <v>#NAME?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5"/>
      <c r="O4" s="136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5"/>
      <c r="AB4" s="136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5"/>
      <c r="AO4" s="136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5"/>
    </row>
    <row r="5" customFormat="false" ht="15" hidden="false" customHeight="false" outlineLevel="0" collapsed="false">
      <c r="A5" s="137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5"/>
      <c r="O5" s="136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5"/>
      <c r="AB5" s="136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5"/>
      <c r="AO5" s="136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5"/>
    </row>
    <row r="6" customFormat="false" ht="15" hidden="false" customHeight="false" outlineLevel="0" collapsed="false">
      <c r="A6" s="138" t="s">
        <v>288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  <c r="O6" s="136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5"/>
      <c r="AB6" s="136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5"/>
      <c r="AO6" s="136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5"/>
    </row>
    <row r="7" customFormat="false" ht="15" hidden="false" customHeight="false" outlineLevel="0" collapsed="false">
      <c r="A7" s="138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  <c r="O7" s="136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5"/>
      <c r="AB7" s="136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5"/>
      <c r="AO7" s="136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5"/>
    </row>
    <row r="8" customFormat="false" ht="15" hidden="false" customHeight="false" outlineLevel="0" collapsed="false">
      <c r="A8" s="139" t="s">
        <v>195</v>
      </c>
      <c r="B8" s="140" t="n">
        <v>383</v>
      </c>
      <c r="C8" s="140" t="n">
        <v>164</v>
      </c>
      <c r="D8" s="140" t="n">
        <v>65</v>
      </c>
      <c r="E8" s="140" t="n">
        <v>91</v>
      </c>
      <c r="F8" s="140" t="n">
        <v>94</v>
      </c>
      <c r="G8" s="140" t="n">
        <v>94</v>
      </c>
      <c r="H8" s="140" t="n">
        <v>94</v>
      </c>
      <c r="I8" s="140" t="n">
        <v>84</v>
      </c>
      <c r="J8" s="140" t="n">
        <v>40</v>
      </c>
      <c r="K8" s="140" t="n">
        <v>557</v>
      </c>
      <c r="L8" s="140" t="n">
        <v>834</v>
      </c>
      <c r="M8" s="140" t="n">
        <v>834</v>
      </c>
      <c r="N8" s="141"/>
      <c r="O8" s="142" t="n">
        <f aca="false">+B8</f>
        <v>383</v>
      </c>
      <c r="P8" s="142" t="n">
        <f aca="false">O8+C8</f>
        <v>547</v>
      </c>
      <c r="Q8" s="142" t="n">
        <f aca="false">P8+D8</f>
        <v>612</v>
      </c>
      <c r="R8" s="142" t="n">
        <f aca="false">Q8+E8</f>
        <v>703</v>
      </c>
      <c r="S8" s="142" t="n">
        <f aca="false">R8+F8</f>
        <v>797</v>
      </c>
      <c r="T8" s="142" t="n">
        <f aca="false">S8+G8</f>
        <v>891</v>
      </c>
      <c r="U8" s="142" t="n">
        <f aca="false">T8+H8</f>
        <v>985</v>
      </c>
      <c r="V8" s="142" t="n">
        <f aca="false">U8+I8</f>
        <v>1069</v>
      </c>
      <c r="W8" s="142" t="n">
        <f aca="false">V8+J8</f>
        <v>1109</v>
      </c>
      <c r="X8" s="142" t="n">
        <f aca="false">W8+K8</f>
        <v>1666</v>
      </c>
      <c r="Y8" s="142" t="n">
        <f aca="false">X8+L8</f>
        <v>2500</v>
      </c>
      <c r="Z8" s="142" t="n">
        <f aca="false">Y8+M8</f>
        <v>3334</v>
      </c>
      <c r="AA8" s="141"/>
      <c r="AB8" s="142" t="n">
        <f aca="false">+B8</f>
        <v>383</v>
      </c>
      <c r="AC8" s="142" t="n">
        <f aca="false">+C8</f>
        <v>164</v>
      </c>
      <c r="AD8" s="142" t="n">
        <f aca="false">+D8</f>
        <v>65</v>
      </c>
      <c r="AE8" s="142" t="n">
        <f aca="false">+E8</f>
        <v>91</v>
      </c>
      <c r="AF8" s="142" t="n">
        <f aca="false">+F8</f>
        <v>94</v>
      </c>
      <c r="AG8" s="142" t="n">
        <f aca="false">+G8</f>
        <v>94</v>
      </c>
      <c r="AH8" s="142" t="n">
        <f aca="false">+H8</f>
        <v>94</v>
      </c>
      <c r="AI8" s="142" t="n">
        <f aca="false">+I8</f>
        <v>84</v>
      </c>
      <c r="AJ8" s="142" t="n">
        <f aca="false">+J8</f>
        <v>40</v>
      </c>
      <c r="AK8" s="142" t="n">
        <f aca="false">+K8</f>
        <v>557</v>
      </c>
      <c r="AL8" s="142" t="n">
        <f aca="false">+L8</f>
        <v>834</v>
      </c>
      <c r="AM8" s="142" t="n">
        <f aca="false">+M8</f>
        <v>834</v>
      </c>
      <c r="AN8" s="141"/>
      <c r="AO8" s="142" t="n">
        <f aca="false">+AB8</f>
        <v>383</v>
      </c>
      <c r="AP8" s="142" t="n">
        <f aca="false">AO8+AC8</f>
        <v>547</v>
      </c>
      <c r="AQ8" s="142" t="n">
        <f aca="false">AP8+AD8</f>
        <v>612</v>
      </c>
      <c r="AR8" s="142" t="n">
        <f aca="false">AQ8+AE8</f>
        <v>703</v>
      </c>
      <c r="AS8" s="142" t="n">
        <f aca="false">AR8+AF8</f>
        <v>797</v>
      </c>
      <c r="AT8" s="142" t="n">
        <f aca="false">AS8+AG8</f>
        <v>891</v>
      </c>
      <c r="AU8" s="142" t="n">
        <f aca="false">AT8+AH8</f>
        <v>985</v>
      </c>
      <c r="AV8" s="142" t="n">
        <f aca="false">AU8+AI8</f>
        <v>1069</v>
      </c>
      <c r="AW8" s="142" t="n">
        <f aca="false">AV8+AJ8</f>
        <v>1109</v>
      </c>
      <c r="AX8" s="142" t="n">
        <f aca="false">AW8+AK8</f>
        <v>1666</v>
      </c>
      <c r="AY8" s="142" t="n">
        <f aca="false">AX8+AL8</f>
        <v>2500</v>
      </c>
      <c r="AZ8" s="142" t="n">
        <f aca="false">AY8+AM8</f>
        <v>3334</v>
      </c>
    </row>
    <row r="9" s="40" customFormat="true" ht="15" hidden="false" customHeight="false" outlineLevel="0" collapsed="false">
      <c r="A9" s="139" t="s">
        <v>289</v>
      </c>
      <c r="B9" s="140"/>
      <c r="C9" s="140" t="n">
        <v>136</v>
      </c>
      <c r="D9" s="140" t="n">
        <v>197</v>
      </c>
      <c r="E9" s="140" t="n">
        <v>126</v>
      </c>
      <c r="F9" s="140"/>
      <c r="G9" s="140"/>
      <c r="H9" s="140"/>
      <c r="I9" s="140" t="n">
        <v>0</v>
      </c>
      <c r="J9" s="140" t="n">
        <v>0</v>
      </c>
      <c r="K9" s="140" t="n">
        <v>0</v>
      </c>
      <c r="L9" s="140" t="n">
        <v>0</v>
      </c>
      <c r="M9" s="140" t="n">
        <v>0</v>
      </c>
      <c r="N9" s="141"/>
      <c r="O9" s="142" t="n">
        <f aca="false">+B9</f>
        <v>0</v>
      </c>
      <c r="P9" s="142" t="n">
        <f aca="false">O9+C9</f>
        <v>136</v>
      </c>
      <c r="Q9" s="142" t="n">
        <f aca="false">P9+D9</f>
        <v>333</v>
      </c>
      <c r="R9" s="142" t="n">
        <f aca="false">Q9+E9</f>
        <v>459</v>
      </c>
      <c r="S9" s="142" t="n">
        <f aca="false">R9+F9</f>
        <v>459</v>
      </c>
      <c r="T9" s="142" t="n">
        <f aca="false">S9+G9</f>
        <v>459</v>
      </c>
      <c r="U9" s="142" t="n">
        <f aca="false">T9+H9</f>
        <v>459</v>
      </c>
      <c r="V9" s="142" t="n">
        <f aca="false">U9+I9</f>
        <v>459</v>
      </c>
      <c r="W9" s="142" t="n">
        <f aca="false">V9+J9</f>
        <v>459</v>
      </c>
      <c r="X9" s="142" t="n">
        <f aca="false">W9+K9</f>
        <v>459</v>
      </c>
      <c r="Y9" s="142" t="n">
        <f aca="false">X9+L9</f>
        <v>459</v>
      </c>
      <c r="Z9" s="142" t="n">
        <f aca="false">Y9+M9</f>
        <v>459</v>
      </c>
      <c r="AA9" s="141"/>
      <c r="AB9" s="142" t="n">
        <f aca="false">+B9</f>
        <v>0</v>
      </c>
      <c r="AC9" s="142" t="n">
        <f aca="false">+C9</f>
        <v>136</v>
      </c>
      <c r="AD9" s="142" t="n">
        <f aca="false">+D9</f>
        <v>197</v>
      </c>
      <c r="AE9" s="142" t="n">
        <f aca="false">+E9</f>
        <v>126</v>
      </c>
      <c r="AF9" s="142" t="n">
        <f aca="false">+F9</f>
        <v>0</v>
      </c>
      <c r="AG9" s="142" t="n">
        <f aca="false">+G9</f>
        <v>0</v>
      </c>
      <c r="AH9" s="142" t="n">
        <f aca="false">+H9</f>
        <v>0</v>
      </c>
      <c r="AI9" s="142" t="n">
        <f aca="false">+I9</f>
        <v>0</v>
      </c>
      <c r="AJ9" s="142" t="n">
        <f aca="false">+J9</f>
        <v>0</v>
      </c>
      <c r="AK9" s="142" t="n">
        <f aca="false">+K9</f>
        <v>0</v>
      </c>
      <c r="AL9" s="142" t="n">
        <f aca="false">+L9</f>
        <v>0</v>
      </c>
      <c r="AM9" s="142" t="n">
        <f aca="false">+M9</f>
        <v>0</v>
      </c>
      <c r="AN9" s="141"/>
      <c r="AO9" s="142" t="n">
        <f aca="false">+AB9</f>
        <v>0</v>
      </c>
      <c r="AP9" s="142" t="n">
        <f aca="false">AO9+AC9</f>
        <v>136</v>
      </c>
      <c r="AQ9" s="142" t="n">
        <f aca="false">AP9+AD9</f>
        <v>333</v>
      </c>
      <c r="AR9" s="142" t="n">
        <f aca="false">AQ9+AE9</f>
        <v>459</v>
      </c>
      <c r="AS9" s="142" t="n">
        <f aca="false">AR9+AF9</f>
        <v>459</v>
      </c>
      <c r="AT9" s="142" t="n">
        <f aca="false">AS9+AG9</f>
        <v>459</v>
      </c>
      <c r="AU9" s="142" t="n">
        <f aca="false">AT9+AH9</f>
        <v>459</v>
      </c>
      <c r="AV9" s="142" t="n">
        <f aca="false">AU9+AI9</f>
        <v>459</v>
      </c>
      <c r="AW9" s="142" t="n">
        <f aca="false">AV9+AJ9</f>
        <v>459</v>
      </c>
      <c r="AX9" s="142" t="n">
        <f aca="false">AW9+AK9</f>
        <v>459</v>
      </c>
      <c r="AY9" s="142" t="n">
        <f aca="false">AX9+AL9</f>
        <v>459</v>
      </c>
      <c r="AZ9" s="142" t="n">
        <f aca="false">AY9+AM9</f>
        <v>459</v>
      </c>
    </row>
    <row r="10" customFormat="false" ht="15" hidden="false" customHeight="false" outlineLevel="0" collapsed="false">
      <c r="A10" s="139" t="s">
        <v>196</v>
      </c>
      <c r="B10" s="140" t="n">
        <v>500</v>
      </c>
      <c r="C10" s="140" t="n">
        <v>690</v>
      </c>
      <c r="D10" s="140" t="n">
        <v>908</v>
      </c>
      <c r="E10" s="140" t="n">
        <v>562</v>
      </c>
      <c r="F10" s="140"/>
      <c r="G10" s="140"/>
      <c r="H10" s="140"/>
      <c r="I10" s="140" t="n">
        <v>336</v>
      </c>
      <c r="J10" s="140" t="n">
        <v>287</v>
      </c>
      <c r="K10" s="140" t="n">
        <v>244</v>
      </c>
      <c r="L10" s="140" t="n">
        <v>244</v>
      </c>
      <c r="M10" s="140" t="n">
        <v>244</v>
      </c>
      <c r="N10" s="141"/>
      <c r="O10" s="142" t="n">
        <f aca="false">+B10</f>
        <v>500</v>
      </c>
      <c r="P10" s="142" t="n">
        <f aca="false">O10+C10</f>
        <v>1190</v>
      </c>
      <c r="Q10" s="142" t="n">
        <f aca="false">P10+D10</f>
        <v>2098</v>
      </c>
      <c r="R10" s="142" t="n">
        <f aca="false">Q10+E10</f>
        <v>2660</v>
      </c>
      <c r="S10" s="142" t="n">
        <f aca="false">R10+F10</f>
        <v>2660</v>
      </c>
      <c r="T10" s="142" t="n">
        <f aca="false">S10+G10</f>
        <v>2660</v>
      </c>
      <c r="U10" s="142" t="n">
        <f aca="false">T10+H10</f>
        <v>2660</v>
      </c>
      <c r="V10" s="142" t="n">
        <f aca="false">U10+I10</f>
        <v>2996</v>
      </c>
      <c r="W10" s="142" t="n">
        <f aca="false">V10+J10</f>
        <v>3283</v>
      </c>
      <c r="X10" s="142" t="n">
        <f aca="false">W10+K10</f>
        <v>3527</v>
      </c>
      <c r="Y10" s="142" t="n">
        <f aca="false">X10+L10</f>
        <v>3771</v>
      </c>
      <c r="Z10" s="142" t="n">
        <f aca="false">Y10+M10</f>
        <v>4015</v>
      </c>
      <c r="AA10" s="141"/>
      <c r="AB10" s="142" t="n">
        <f aca="false">+B10</f>
        <v>500</v>
      </c>
      <c r="AC10" s="142" t="n">
        <f aca="false">+C10</f>
        <v>690</v>
      </c>
      <c r="AD10" s="142" t="n">
        <f aca="false">+D10</f>
        <v>908</v>
      </c>
      <c r="AE10" s="142" t="n">
        <f aca="false">+E10</f>
        <v>562</v>
      </c>
      <c r="AF10" s="142" t="n">
        <f aca="false">+F10</f>
        <v>0</v>
      </c>
      <c r="AG10" s="142" t="n">
        <f aca="false">+G10</f>
        <v>0</v>
      </c>
      <c r="AH10" s="142" t="n">
        <f aca="false">+H10</f>
        <v>0</v>
      </c>
      <c r="AI10" s="142" t="n">
        <f aca="false">+I10</f>
        <v>336</v>
      </c>
      <c r="AJ10" s="142" t="n">
        <f aca="false">+J10</f>
        <v>287</v>
      </c>
      <c r="AK10" s="142" t="n">
        <f aca="false">+K10</f>
        <v>244</v>
      </c>
      <c r="AL10" s="142" t="n">
        <f aca="false">+L10</f>
        <v>244</v>
      </c>
      <c r="AM10" s="142" t="n">
        <f aca="false">+M10</f>
        <v>244</v>
      </c>
      <c r="AN10" s="141"/>
      <c r="AO10" s="142" t="n">
        <f aca="false">+AB10</f>
        <v>500</v>
      </c>
      <c r="AP10" s="142" t="n">
        <f aca="false">AO10+AC10</f>
        <v>1190</v>
      </c>
      <c r="AQ10" s="142" t="n">
        <f aca="false">AP10+AD10</f>
        <v>2098</v>
      </c>
      <c r="AR10" s="142" t="n">
        <f aca="false">AQ10+AE10</f>
        <v>2660</v>
      </c>
      <c r="AS10" s="142" t="n">
        <f aca="false">AR10+AF10</f>
        <v>2660</v>
      </c>
      <c r="AT10" s="142" t="n">
        <f aca="false">AS10+AG10</f>
        <v>2660</v>
      </c>
      <c r="AU10" s="142" t="n">
        <f aca="false">AT10+AH10</f>
        <v>2660</v>
      </c>
      <c r="AV10" s="142" t="n">
        <f aca="false">AU10+AI10</f>
        <v>2996</v>
      </c>
      <c r="AW10" s="142" t="n">
        <f aca="false">AV10+AJ10</f>
        <v>3283</v>
      </c>
      <c r="AX10" s="142" t="n">
        <f aca="false">AW10+AK10</f>
        <v>3527</v>
      </c>
      <c r="AY10" s="142" t="n">
        <f aca="false">AX10+AL10</f>
        <v>3771</v>
      </c>
      <c r="AZ10" s="142" t="n">
        <f aca="false">AY10+AM10</f>
        <v>4015</v>
      </c>
    </row>
    <row r="11" customFormat="false" ht="15" hidden="false" customHeight="false" outlineLevel="0" collapsed="false">
      <c r="A11" s="139" t="s">
        <v>290</v>
      </c>
      <c r="B11" s="140" t="n">
        <v>33</v>
      </c>
      <c r="C11" s="140" t="n">
        <v>14</v>
      </c>
      <c r="D11" s="140" t="n">
        <v>29</v>
      </c>
      <c r="E11" s="140" t="n">
        <v>18</v>
      </c>
      <c r="F11" s="140"/>
      <c r="G11" s="140"/>
      <c r="H11" s="140"/>
      <c r="I11" s="140" t="n">
        <v>42</v>
      </c>
      <c r="J11" s="140" t="n">
        <v>39</v>
      </c>
      <c r="K11" s="140" t="n">
        <v>82</v>
      </c>
      <c r="L11" s="140" t="n">
        <v>82</v>
      </c>
      <c r="M11" s="140" t="n">
        <v>82</v>
      </c>
      <c r="N11" s="141"/>
      <c r="O11" s="142" t="n">
        <f aca="false">+B11</f>
        <v>33</v>
      </c>
      <c r="P11" s="142" t="n">
        <f aca="false">O11+C11</f>
        <v>47</v>
      </c>
      <c r="Q11" s="142" t="n">
        <f aca="false">P11+D11</f>
        <v>76</v>
      </c>
      <c r="R11" s="142" t="n">
        <f aca="false">Q11+E11</f>
        <v>94</v>
      </c>
      <c r="S11" s="142" t="n">
        <f aca="false">R11+F11</f>
        <v>94</v>
      </c>
      <c r="T11" s="142" t="n">
        <f aca="false">S11+G11</f>
        <v>94</v>
      </c>
      <c r="U11" s="142" t="n">
        <f aca="false">T11+H11</f>
        <v>94</v>
      </c>
      <c r="V11" s="142" t="n">
        <f aca="false">U11+I11</f>
        <v>136</v>
      </c>
      <c r="W11" s="142" t="n">
        <f aca="false">V11+J11</f>
        <v>175</v>
      </c>
      <c r="X11" s="142" t="n">
        <f aca="false">W11+K11</f>
        <v>257</v>
      </c>
      <c r="Y11" s="142" t="n">
        <f aca="false">X11+L11</f>
        <v>339</v>
      </c>
      <c r="Z11" s="142" t="n">
        <f aca="false">Y11+M11</f>
        <v>421</v>
      </c>
      <c r="AA11" s="141"/>
      <c r="AB11" s="142" t="n">
        <f aca="false">+B11</f>
        <v>33</v>
      </c>
      <c r="AC11" s="142" t="n">
        <f aca="false">+C11</f>
        <v>14</v>
      </c>
      <c r="AD11" s="142" t="n">
        <f aca="false">+D11</f>
        <v>29</v>
      </c>
      <c r="AE11" s="142" t="n">
        <f aca="false">+E11</f>
        <v>18</v>
      </c>
      <c r="AF11" s="142" t="n">
        <f aca="false">+F11</f>
        <v>0</v>
      </c>
      <c r="AG11" s="142" t="n">
        <f aca="false">+G11</f>
        <v>0</v>
      </c>
      <c r="AH11" s="142" t="n">
        <f aca="false">+H11</f>
        <v>0</v>
      </c>
      <c r="AI11" s="142" t="n">
        <f aca="false">+I11</f>
        <v>42</v>
      </c>
      <c r="AJ11" s="142" t="n">
        <f aca="false">+J11</f>
        <v>39</v>
      </c>
      <c r="AK11" s="142" t="n">
        <f aca="false">+K11</f>
        <v>82</v>
      </c>
      <c r="AL11" s="142" t="n">
        <f aca="false">+L11</f>
        <v>82</v>
      </c>
      <c r="AM11" s="142" t="n">
        <f aca="false">+M11</f>
        <v>82</v>
      </c>
      <c r="AN11" s="141"/>
      <c r="AO11" s="142" t="n">
        <f aca="false">+AB11</f>
        <v>33</v>
      </c>
      <c r="AP11" s="142" t="n">
        <f aca="false">AO11+AC11</f>
        <v>47</v>
      </c>
      <c r="AQ11" s="142" t="n">
        <f aca="false">AP11+AD11</f>
        <v>76</v>
      </c>
      <c r="AR11" s="142" t="n">
        <f aca="false">AQ11+AE11</f>
        <v>94</v>
      </c>
      <c r="AS11" s="142" t="n">
        <f aca="false">AR11+AF11</f>
        <v>94</v>
      </c>
      <c r="AT11" s="142" t="n">
        <f aca="false">AS11+AG11</f>
        <v>94</v>
      </c>
      <c r="AU11" s="142" t="n">
        <f aca="false">AT11+AH11</f>
        <v>94</v>
      </c>
      <c r="AV11" s="142" t="n">
        <f aca="false">AU11+AI11</f>
        <v>136</v>
      </c>
      <c r="AW11" s="142" t="n">
        <f aca="false">AV11+AJ11</f>
        <v>175</v>
      </c>
      <c r="AX11" s="142" t="n">
        <f aca="false">AW11+AK11</f>
        <v>257</v>
      </c>
      <c r="AY11" s="142" t="n">
        <f aca="false">AX11+AL11</f>
        <v>339</v>
      </c>
      <c r="AZ11" s="142" t="n">
        <f aca="false">AY11+AM11</f>
        <v>421</v>
      </c>
    </row>
    <row r="12" customFormat="false" ht="15" hidden="false" customHeight="false" outlineLevel="0" collapsed="false">
      <c r="A12" s="139" t="s">
        <v>61</v>
      </c>
      <c r="B12" s="140" t="n">
        <v>24</v>
      </c>
      <c r="C12" s="140" t="n">
        <v>32</v>
      </c>
      <c r="D12" s="140" t="n">
        <v>124</v>
      </c>
      <c r="E12" s="140" t="n">
        <v>95</v>
      </c>
      <c r="F12" s="140"/>
      <c r="G12" s="140"/>
      <c r="H12" s="140"/>
      <c r="I12" s="140"/>
      <c r="J12" s="140"/>
      <c r="K12" s="140"/>
      <c r="L12" s="140"/>
      <c r="M12" s="140"/>
      <c r="N12" s="141"/>
      <c r="O12" s="142" t="n">
        <f aca="false">+B12</f>
        <v>24</v>
      </c>
      <c r="P12" s="142" t="n">
        <f aca="false">O12+C12</f>
        <v>56</v>
      </c>
      <c r="Q12" s="142" t="n">
        <f aca="false">P12+D12</f>
        <v>180</v>
      </c>
      <c r="R12" s="142" t="n">
        <f aca="false">Q12+E12</f>
        <v>275</v>
      </c>
      <c r="S12" s="142" t="n">
        <f aca="false">R12+F12</f>
        <v>275</v>
      </c>
      <c r="T12" s="142" t="n">
        <f aca="false">S12+G12</f>
        <v>275</v>
      </c>
      <c r="U12" s="142" t="n">
        <f aca="false">T12+H12</f>
        <v>275</v>
      </c>
      <c r="V12" s="142" t="n">
        <f aca="false">U12+I12</f>
        <v>275</v>
      </c>
      <c r="W12" s="142" t="n">
        <f aca="false">V12+J12</f>
        <v>275</v>
      </c>
      <c r="X12" s="142" t="n">
        <f aca="false">W12+K12</f>
        <v>275</v>
      </c>
      <c r="Y12" s="142" t="n">
        <f aca="false">X12+L12</f>
        <v>275</v>
      </c>
      <c r="Z12" s="142" t="n">
        <f aca="false">Y12+M12</f>
        <v>275</v>
      </c>
      <c r="AA12" s="141"/>
      <c r="AB12" s="142" t="n">
        <f aca="false">+B12</f>
        <v>24</v>
      </c>
      <c r="AC12" s="142" t="n">
        <f aca="false">+C12</f>
        <v>32</v>
      </c>
      <c r="AD12" s="142" t="n">
        <f aca="false">+D12</f>
        <v>124</v>
      </c>
      <c r="AE12" s="142" t="n">
        <f aca="false">+E12</f>
        <v>95</v>
      </c>
      <c r="AF12" s="142" t="n">
        <f aca="false">+F12</f>
        <v>0</v>
      </c>
      <c r="AG12" s="142" t="n">
        <f aca="false">+G12</f>
        <v>0</v>
      </c>
      <c r="AH12" s="142" t="n">
        <f aca="false">+H12</f>
        <v>0</v>
      </c>
      <c r="AI12" s="142" t="n">
        <f aca="false">+I12</f>
        <v>0</v>
      </c>
      <c r="AJ12" s="142" t="n">
        <f aca="false">+J12</f>
        <v>0</v>
      </c>
      <c r="AK12" s="142" t="n">
        <f aca="false">+K12</f>
        <v>0</v>
      </c>
      <c r="AL12" s="142" t="n">
        <f aca="false">+L12</f>
        <v>0</v>
      </c>
      <c r="AM12" s="142" t="n">
        <f aca="false">+M12</f>
        <v>0</v>
      </c>
      <c r="AN12" s="141"/>
      <c r="AO12" s="142" t="n">
        <f aca="false">+AB12</f>
        <v>24</v>
      </c>
      <c r="AP12" s="142" t="n">
        <f aca="false">AO12+AC12</f>
        <v>56</v>
      </c>
      <c r="AQ12" s="142" t="n">
        <f aca="false">AP12+AD12</f>
        <v>180</v>
      </c>
      <c r="AR12" s="142" t="n">
        <f aca="false">AQ12+AE12</f>
        <v>275</v>
      </c>
      <c r="AS12" s="142" t="n">
        <f aca="false">AR12+AF12</f>
        <v>275</v>
      </c>
      <c r="AT12" s="142" t="n">
        <f aca="false">AS12+AG12</f>
        <v>275</v>
      </c>
      <c r="AU12" s="142" t="n">
        <f aca="false">AT12+AH12</f>
        <v>275</v>
      </c>
      <c r="AV12" s="142" t="n">
        <f aca="false">AU12+AI12</f>
        <v>275</v>
      </c>
      <c r="AW12" s="142" t="n">
        <f aca="false">AV12+AJ12</f>
        <v>275</v>
      </c>
      <c r="AX12" s="142" t="n">
        <f aca="false">AW12+AK12</f>
        <v>275</v>
      </c>
      <c r="AY12" s="142" t="n">
        <f aca="false">AX12+AL12</f>
        <v>275</v>
      </c>
      <c r="AZ12" s="142" t="n">
        <f aca="false">AY12+AM12</f>
        <v>275</v>
      </c>
    </row>
    <row r="13" customFormat="false" ht="15" hidden="false" customHeight="false" outlineLevel="1" collapsed="false">
      <c r="A13" s="139" t="s">
        <v>291</v>
      </c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1"/>
      <c r="O13" s="142" t="n">
        <f aca="false">+B13</f>
        <v>0</v>
      </c>
      <c r="P13" s="142" t="n">
        <f aca="false">O13+C13</f>
        <v>0</v>
      </c>
      <c r="Q13" s="142" t="n">
        <f aca="false">P13+D13</f>
        <v>0</v>
      </c>
      <c r="R13" s="142" t="n">
        <f aca="false">Q13+E13</f>
        <v>0</v>
      </c>
      <c r="S13" s="142" t="n">
        <f aca="false">R13+F13</f>
        <v>0</v>
      </c>
      <c r="T13" s="142" t="n">
        <f aca="false">S13+G13</f>
        <v>0</v>
      </c>
      <c r="U13" s="142" t="n">
        <f aca="false">T13+H13</f>
        <v>0</v>
      </c>
      <c r="V13" s="142" t="n">
        <f aca="false">U13+I13</f>
        <v>0</v>
      </c>
      <c r="W13" s="142" t="n">
        <f aca="false">V13+J13</f>
        <v>0</v>
      </c>
      <c r="X13" s="142" t="n">
        <f aca="false">W13+K13</f>
        <v>0</v>
      </c>
      <c r="Y13" s="142" t="n">
        <f aca="false">X13+L13</f>
        <v>0</v>
      </c>
      <c r="Z13" s="142" t="n">
        <f aca="false">Y13+M13</f>
        <v>0</v>
      </c>
      <c r="AA13" s="141"/>
      <c r="AB13" s="142" t="n">
        <f aca="false">+B13</f>
        <v>0</v>
      </c>
      <c r="AC13" s="142" t="n">
        <f aca="false">+C13</f>
        <v>0</v>
      </c>
      <c r="AD13" s="142" t="n">
        <f aca="false">+D13</f>
        <v>0</v>
      </c>
      <c r="AE13" s="142" t="n">
        <f aca="false">+E13</f>
        <v>0</v>
      </c>
      <c r="AF13" s="142" t="n">
        <f aca="false">+F13</f>
        <v>0</v>
      </c>
      <c r="AG13" s="142" t="n">
        <f aca="false">+G13</f>
        <v>0</v>
      </c>
      <c r="AH13" s="142" t="n">
        <f aca="false">+H13</f>
        <v>0</v>
      </c>
      <c r="AI13" s="142" t="n">
        <f aca="false">+I13</f>
        <v>0</v>
      </c>
      <c r="AJ13" s="142" t="n">
        <f aca="false">+J13</f>
        <v>0</v>
      </c>
      <c r="AK13" s="142" t="n">
        <f aca="false">+K13</f>
        <v>0</v>
      </c>
      <c r="AL13" s="142" t="n">
        <f aca="false">+L13</f>
        <v>0</v>
      </c>
      <c r="AM13" s="142" t="n">
        <f aca="false">+M13</f>
        <v>0</v>
      </c>
      <c r="AN13" s="141"/>
      <c r="AO13" s="142" t="n">
        <f aca="false">+AB13</f>
        <v>0</v>
      </c>
      <c r="AP13" s="142" t="n">
        <f aca="false">AO13+AC13</f>
        <v>0</v>
      </c>
      <c r="AQ13" s="142" t="n">
        <f aca="false">AP13+AD13</f>
        <v>0</v>
      </c>
      <c r="AR13" s="142" t="n">
        <f aca="false">AQ13+AE13</f>
        <v>0</v>
      </c>
      <c r="AS13" s="142" t="n">
        <f aca="false">AR13+AF13</f>
        <v>0</v>
      </c>
      <c r="AT13" s="142" t="n">
        <f aca="false">AS13+AG13</f>
        <v>0</v>
      </c>
      <c r="AU13" s="142" t="n">
        <f aca="false">AT13+AH13</f>
        <v>0</v>
      </c>
      <c r="AV13" s="142" t="n">
        <f aca="false">AU13+AI13</f>
        <v>0</v>
      </c>
      <c r="AW13" s="142" t="n">
        <f aca="false">AV13+AJ13</f>
        <v>0</v>
      </c>
      <c r="AX13" s="142" t="n">
        <f aca="false">AW13+AK13</f>
        <v>0</v>
      </c>
      <c r="AY13" s="142" t="n">
        <f aca="false">AX13+AL13</f>
        <v>0</v>
      </c>
      <c r="AZ13" s="142" t="n">
        <f aca="false">AY13+AM13</f>
        <v>0</v>
      </c>
    </row>
    <row r="14" customFormat="false" ht="15" hidden="false" customHeight="false" outlineLevel="1" collapsed="false">
      <c r="A14" s="139" t="s">
        <v>63</v>
      </c>
      <c r="B14" s="143" t="n">
        <v>940</v>
      </c>
      <c r="C14" s="143" t="n">
        <v>1036</v>
      </c>
      <c r="D14" s="143" t="n">
        <v>1323</v>
      </c>
      <c r="E14" s="143" t="n">
        <v>892</v>
      </c>
      <c r="F14" s="143"/>
      <c r="G14" s="143"/>
      <c r="H14" s="143"/>
      <c r="I14" s="143" t="n">
        <v>462</v>
      </c>
      <c r="J14" s="143" t="n">
        <v>366</v>
      </c>
      <c r="K14" s="143" t="n">
        <v>883</v>
      </c>
      <c r="L14" s="143" t="n">
        <v>1160</v>
      </c>
      <c r="M14" s="143" t="n">
        <v>1160</v>
      </c>
      <c r="N14" s="141"/>
      <c r="O14" s="144" t="n">
        <f aca="false">+B14</f>
        <v>940</v>
      </c>
      <c r="P14" s="144" t="n">
        <f aca="false">O14+C14</f>
        <v>1976</v>
      </c>
      <c r="Q14" s="144" t="n">
        <f aca="false">P14+D14</f>
        <v>3299</v>
      </c>
      <c r="R14" s="144" t="n">
        <f aca="false">Q14+E14</f>
        <v>4191</v>
      </c>
      <c r="S14" s="144" t="n">
        <f aca="false">R14+F14</f>
        <v>4191</v>
      </c>
      <c r="T14" s="144" t="n">
        <f aca="false">S14+G14</f>
        <v>4191</v>
      </c>
      <c r="U14" s="144" t="n">
        <f aca="false">T14+H14</f>
        <v>4191</v>
      </c>
      <c r="V14" s="144" t="n">
        <f aca="false">U14+I14</f>
        <v>4653</v>
      </c>
      <c r="W14" s="144" t="n">
        <f aca="false">V14+J14</f>
        <v>5019</v>
      </c>
      <c r="X14" s="144" t="n">
        <f aca="false">W14+K14</f>
        <v>5902</v>
      </c>
      <c r="Y14" s="144" t="n">
        <f aca="false">X14+L14</f>
        <v>7062</v>
      </c>
      <c r="Z14" s="144" t="n">
        <f aca="false">Y14+M14</f>
        <v>8222</v>
      </c>
      <c r="AA14" s="141"/>
      <c r="AB14" s="144" t="n">
        <f aca="false">+B14</f>
        <v>940</v>
      </c>
      <c r="AC14" s="144" t="n">
        <f aca="false">+C14</f>
        <v>1036</v>
      </c>
      <c r="AD14" s="144" t="n">
        <f aca="false">+D14</f>
        <v>1323</v>
      </c>
      <c r="AE14" s="144" t="n">
        <f aca="false">+E14</f>
        <v>892</v>
      </c>
      <c r="AF14" s="144" t="n">
        <f aca="false">+F14</f>
        <v>0</v>
      </c>
      <c r="AG14" s="144" t="n">
        <f aca="false">+G14</f>
        <v>0</v>
      </c>
      <c r="AH14" s="144" t="n">
        <f aca="false">+H14</f>
        <v>0</v>
      </c>
      <c r="AI14" s="144" t="n">
        <f aca="false">+I14</f>
        <v>462</v>
      </c>
      <c r="AJ14" s="144" t="n">
        <f aca="false">+J14</f>
        <v>366</v>
      </c>
      <c r="AK14" s="144" t="n">
        <f aca="false">+K14</f>
        <v>883</v>
      </c>
      <c r="AL14" s="144" t="n">
        <f aca="false">+L14</f>
        <v>1160</v>
      </c>
      <c r="AM14" s="144" t="n">
        <f aca="false">+M14</f>
        <v>1160</v>
      </c>
      <c r="AN14" s="141"/>
      <c r="AO14" s="144" t="n">
        <f aca="false">+AB14</f>
        <v>940</v>
      </c>
      <c r="AP14" s="144" t="n">
        <f aca="false">AO14+AC14</f>
        <v>1976</v>
      </c>
      <c r="AQ14" s="144" t="n">
        <f aca="false">AP14+AD14</f>
        <v>3299</v>
      </c>
      <c r="AR14" s="144" t="n">
        <f aca="false">AQ14+AE14</f>
        <v>4191</v>
      </c>
      <c r="AS14" s="144" t="n">
        <f aca="false">AR14+AF14</f>
        <v>4191</v>
      </c>
      <c r="AT14" s="144" t="n">
        <f aca="false">AS14+AG14</f>
        <v>4191</v>
      </c>
      <c r="AU14" s="144" t="n">
        <f aca="false">AT14+AH14</f>
        <v>4191</v>
      </c>
      <c r="AV14" s="144" t="n">
        <f aca="false">AU14+AI14</f>
        <v>4653</v>
      </c>
      <c r="AW14" s="144" t="n">
        <f aca="false">AV14+AJ14</f>
        <v>5019</v>
      </c>
      <c r="AX14" s="144" t="n">
        <f aca="false">AW14+AK14</f>
        <v>5902</v>
      </c>
      <c r="AY14" s="144" t="n">
        <f aca="false">AX14+AL14</f>
        <v>7062</v>
      </c>
      <c r="AZ14" s="144" t="n">
        <f aca="false">AY14+AM14</f>
        <v>8222</v>
      </c>
    </row>
    <row r="15" customFormat="false" ht="15" hidden="false" customHeight="false" outlineLevel="1" collapsed="false">
      <c r="A15" s="139" t="s">
        <v>197</v>
      </c>
      <c r="B15" s="70" t="n">
        <v>165</v>
      </c>
      <c r="C15" s="70" t="n">
        <v>165</v>
      </c>
      <c r="D15" s="70" t="n">
        <v>165</v>
      </c>
      <c r="E15" s="70" t="n">
        <v>165</v>
      </c>
      <c r="F15" s="70"/>
      <c r="G15" s="70"/>
      <c r="H15" s="70"/>
      <c r="I15" s="70"/>
      <c r="J15" s="70"/>
      <c r="K15" s="70"/>
      <c r="L15" s="70"/>
      <c r="M15" s="109"/>
      <c r="N15" s="141"/>
      <c r="O15" s="145" t="n">
        <f aca="false">+B15</f>
        <v>165</v>
      </c>
      <c r="P15" s="146" t="n">
        <f aca="false">AVERAGE($B$15:C15)</f>
        <v>165</v>
      </c>
      <c r="Q15" s="146" t="n">
        <f aca="false">AVERAGE($B$15:D15)</f>
        <v>165</v>
      </c>
      <c r="R15" s="146" t="n">
        <f aca="false">AVERAGE($B$15:E15)</f>
        <v>165</v>
      </c>
      <c r="S15" s="146" t="n">
        <f aca="false">AVERAGE($B$15:F15)</f>
        <v>165</v>
      </c>
      <c r="T15" s="146" t="n">
        <f aca="false">AVERAGE($B$15:G15)</f>
        <v>165</v>
      </c>
      <c r="U15" s="146" t="n">
        <f aca="false">AVERAGE($B$15:H15)</f>
        <v>165</v>
      </c>
      <c r="V15" s="146" t="n">
        <f aca="false">AVERAGE($B$15:I15)</f>
        <v>165</v>
      </c>
      <c r="W15" s="146" t="n">
        <f aca="false">AVERAGE($B$15:J15)</f>
        <v>165</v>
      </c>
      <c r="X15" s="146" t="n">
        <f aca="false">AVERAGE($B$15:K15)</f>
        <v>165</v>
      </c>
      <c r="Y15" s="146" t="n">
        <f aca="false">AVERAGE($B$15:L15)</f>
        <v>165</v>
      </c>
      <c r="Z15" s="146" t="n">
        <f aca="false">AVERAGE($B$15:M15)</f>
        <v>165</v>
      </c>
      <c r="AA15" s="141"/>
      <c r="AB15" s="145" t="n">
        <f aca="false">+B15</f>
        <v>165</v>
      </c>
      <c r="AC15" s="145" t="n">
        <f aca="false">+C15</f>
        <v>165</v>
      </c>
      <c r="AD15" s="145" t="n">
        <f aca="false">+D15</f>
        <v>165</v>
      </c>
      <c r="AE15" s="145" t="n">
        <f aca="false">+E15</f>
        <v>165</v>
      </c>
      <c r="AF15" s="145" t="n">
        <f aca="false">+F15</f>
        <v>0</v>
      </c>
      <c r="AG15" s="145" t="n">
        <f aca="false">+G15</f>
        <v>0</v>
      </c>
      <c r="AH15" s="145" t="n">
        <f aca="false">+H15</f>
        <v>0</v>
      </c>
      <c r="AI15" s="145" t="n">
        <f aca="false">+I15</f>
        <v>0</v>
      </c>
      <c r="AJ15" s="145" t="n">
        <f aca="false">+J15</f>
        <v>0</v>
      </c>
      <c r="AK15" s="145" t="n">
        <f aca="false">+K15</f>
        <v>0</v>
      </c>
      <c r="AL15" s="145" t="n">
        <f aca="false">+L15</f>
        <v>0</v>
      </c>
      <c r="AM15" s="147" t="n">
        <f aca="false">+M15</f>
        <v>0</v>
      </c>
      <c r="AN15" s="141"/>
      <c r="AO15" s="145" t="n">
        <f aca="false">+AB15</f>
        <v>165</v>
      </c>
      <c r="AP15" s="146" t="n">
        <f aca="false">AO15+AQ13</f>
        <v>165</v>
      </c>
      <c r="AQ15" s="146" t="n">
        <f aca="false">AP15+AD15</f>
        <v>330</v>
      </c>
      <c r="AR15" s="146" t="n">
        <f aca="false">AQ15+AE15</f>
        <v>495</v>
      </c>
      <c r="AS15" s="146" t="n">
        <f aca="false">AR15+AF15</f>
        <v>495</v>
      </c>
      <c r="AT15" s="146" t="n">
        <f aca="false">AS15+AG15</f>
        <v>495</v>
      </c>
      <c r="AU15" s="146" t="n">
        <f aca="false">AT15+AH15</f>
        <v>495</v>
      </c>
      <c r="AV15" s="146" t="n">
        <f aca="false">AU15+AI15</f>
        <v>495</v>
      </c>
      <c r="AW15" s="146" t="n">
        <f aca="false">AV15+AJ15</f>
        <v>495</v>
      </c>
      <c r="AX15" s="146" t="n">
        <f aca="false">AW15+AK15</f>
        <v>495</v>
      </c>
      <c r="AY15" s="146" t="n">
        <f aca="false">AX15+AL15</f>
        <v>495</v>
      </c>
      <c r="AZ15" s="148" t="n">
        <f aca="false">AY15+AM15</f>
        <v>495</v>
      </c>
    </row>
    <row r="16" s="155" customFormat="true" ht="15" hidden="false" customHeight="false" outlineLevel="1" collapsed="false">
      <c r="A16" s="139" t="s">
        <v>198</v>
      </c>
      <c r="B16" s="149" t="n">
        <v>6.27878787878788</v>
      </c>
      <c r="C16" s="149" t="n">
        <v>6.27878787878788</v>
      </c>
      <c r="D16" s="149" t="n">
        <v>8.01818181818182</v>
      </c>
      <c r="E16" s="149" t="n">
        <v>5.40606060606061</v>
      </c>
      <c r="F16" s="149" t="e">
        <f aca="false">#DIV/0!</f>
        <v>#DIV/0!</v>
      </c>
      <c r="G16" s="149" t="e">
        <f aca="false">#DIV/0!</f>
        <v>#DIV/0!</v>
      </c>
      <c r="H16" s="149" t="e">
        <f aca="false">#DIV/0!</f>
        <v>#DIV/0!</v>
      </c>
      <c r="I16" s="149" t="n">
        <v>2.7</v>
      </c>
      <c r="J16" s="149"/>
      <c r="K16" s="149"/>
      <c r="L16" s="149"/>
      <c r="M16" s="149"/>
      <c r="N16" s="150"/>
      <c r="O16" s="151" t="n">
        <f aca="false">+B16</f>
        <v>6.27878787878788</v>
      </c>
      <c r="P16" s="152" t="n">
        <f aca="false">(SUMPRODUCT($B$14:C14,$B$15:C15)/SUM($O$15:P15))/P15</f>
        <v>5.98787878787879</v>
      </c>
      <c r="Q16" s="152" t="n">
        <f aca="false">(SUMPRODUCT($B$14:D14,$B$15:D15)/SUM($O$15:Q15))/Q15</f>
        <v>6.66464646464647</v>
      </c>
      <c r="R16" s="152" t="n">
        <f aca="false">(SUMPRODUCT($B$14:E14,$B$15:E15)/SUM($O$15:R15))/R15</f>
        <v>6.35</v>
      </c>
      <c r="S16" s="152" t="n">
        <f aca="false">(SUMPRODUCT($B$14:F14,$B$15:F15)/SUM($O$15:S15))/S15</f>
        <v>5.08</v>
      </c>
      <c r="T16" s="152" t="n">
        <f aca="false">(SUMPRODUCT($B$14:G14,$B$15:G15)/SUM($O$15:T15))/T15</f>
        <v>4.23333333333333</v>
      </c>
      <c r="U16" s="152" t="n">
        <f aca="false">(SUMPRODUCT($B$14:H14,$B$15:H15)/SUM($O$15:U15))/U15</f>
        <v>3.62857142857143</v>
      </c>
      <c r="V16" s="152" t="n">
        <f aca="false">(SUMPRODUCT($B$14:I14,$B$15:I15)/SUM($O$15:V15))/V15</f>
        <v>3.175</v>
      </c>
      <c r="W16" s="152" t="n">
        <f aca="false">(SUMPRODUCT($B$14:J14,$B$15:J15)/SUM($O$15:W15))/W15</f>
        <v>2.82222222222222</v>
      </c>
      <c r="X16" s="152" t="n">
        <f aca="false">(SUMPRODUCT($B$14:K14,$B$15:K15)/SUM($O$15:X15))/X15</f>
        <v>2.54</v>
      </c>
      <c r="Y16" s="152" t="n">
        <f aca="false">(SUMPRODUCT($B$14:L14,$B$15:L15)/SUM($O$15:Y15))/Y15</f>
        <v>2.30909090909091</v>
      </c>
      <c r="Z16" s="153" t="n">
        <f aca="false">(SUMPRODUCT($B$14:M14,$B$15:M15)/SUM($O$15:Z15))/Z15</f>
        <v>2.11666666666667</v>
      </c>
      <c r="AA16" s="150"/>
      <c r="AB16" s="151" t="n">
        <f aca="false">+B16</f>
        <v>6.27878787878788</v>
      </c>
      <c r="AC16" s="151" t="n">
        <f aca="false">+C16</f>
        <v>6.27878787878788</v>
      </c>
      <c r="AD16" s="151" t="n">
        <f aca="false">+D16</f>
        <v>8.01818181818182</v>
      </c>
      <c r="AE16" s="151" t="n">
        <f aca="false">+E16</f>
        <v>5.40606060606061</v>
      </c>
      <c r="AF16" s="151" t="e">
        <f aca="false">+F16</f>
        <v>#DIV/0!</v>
      </c>
      <c r="AG16" s="151" t="e">
        <f aca="false">+G16</f>
        <v>#DIV/0!</v>
      </c>
      <c r="AH16" s="151" t="e">
        <f aca="false">+H16</f>
        <v>#DIV/0!</v>
      </c>
      <c r="AI16" s="151" t="n">
        <f aca="false">+I16</f>
        <v>2.7</v>
      </c>
      <c r="AJ16" s="151" t="n">
        <f aca="false">+J16</f>
        <v>0</v>
      </c>
      <c r="AK16" s="151" t="n">
        <f aca="false">+K16</f>
        <v>0</v>
      </c>
      <c r="AL16" s="151" t="n">
        <f aca="false">+L16</f>
        <v>0</v>
      </c>
      <c r="AM16" s="154" t="n">
        <f aca="false">+M16</f>
        <v>0</v>
      </c>
      <c r="AN16" s="150"/>
      <c r="AO16" s="151" t="n">
        <f aca="false">+AB16</f>
        <v>6.27878787878788</v>
      </c>
      <c r="AP16" s="152" t="n">
        <f aca="false">AO16+AC16</f>
        <v>12.5575757575758</v>
      </c>
      <c r="AQ16" s="152" t="n">
        <f aca="false">AP16+AD16</f>
        <v>20.5757575757576</v>
      </c>
      <c r="AR16" s="152" t="n">
        <f aca="false">AQ16+AE16</f>
        <v>25.9818181818182</v>
      </c>
      <c r="AS16" s="152" t="e">
        <f aca="false">AR16+AF16</f>
        <v>#DIV/0!</v>
      </c>
      <c r="AT16" s="152" t="e">
        <f aca="false">AS16+AG16</f>
        <v>#DIV/0!</v>
      </c>
      <c r="AU16" s="152" t="e">
        <f aca="false">AT16+AH16</f>
        <v>#DIV/0!</v>
      </c>
      <c r="AV16" s="152" t="e">
        <f aca="false">AU16+AI16</f>
        <v>#DIV/0!</v>
      </c>
      <c r="AW16" s="152" t="e">
        <f aca="false">AV16+AJ16</f>
        <v>#DIV/0!</v>
      </c>
      <c r="AX16" s="152" t="e">
        <f aca="false">AW16+AK16</f>
        <v>#DIV/0!</v>
      </c>
      <c r="AY16" s="152" t="e">
        <f aca="false">AX16+AL16</f>
        <v>#DIV/0!</v>
      </c>
      <c r="AZ16" s="153" t="e">
        <f aca="false">AY16+AM16</f>
        <v>#DIV/0!</v>
      </c>
    </row>
    <row r="17" customFormat="false" ht="15" hidden="false" customHeight="false" outlineLevel="1" collapsed="false">
      <c r="A17" s="139" t="s">
        <v>292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56"/>
      <c r="N17" s="141"/>
      <c r="O17" s="157" t="n">
        <f aca="false">+B17</f>
        <v>0</v>
      </c>
      <c r="P17" s="158" t="n">
        <f aca="false">O17+C17</f>
        <v>0</v>
      </c>
      <c r="Q17" s="158" t="n">
        <f aca="false">P17+D17</f>
        <v>0</v>
      </c>
      <c r="R17" s="158" t="n">
        <f aca="false">Q17+E17</f>
        <v>0</v>
      </c>
      <c r="S17" s="158" t="n">
        <f aca="false">R17+F17</f>
        <v>0</v>
      </c>
      <c r="T17" s="158" t="n">
        <f aca="false">S17+G17</f>
        <v>0</v>
      </c>
      <c r="U17" s="158" t="n">
        <f aca="false">T17+H17</f>
        <v>0</v>
      </c>
      <c r="V17" s="158" t="n">
        <f aca="false">U17+I17</f>
        <v>0</v>
      </c>
      <c r="W17" s="158" t="n">
        <f aca="false">V17+J17</f>
        <v>0</v>
      </c>
      <c r="X17" s="158" t="n">
        <f aca="false">W17+K17</f>
        <v>0</v>
      </c>
      <c r="Y17" s="158" t="n">
        <f aca="false">X17+L17</f>
        <v>0</v>
      </c>
      <c r="Z17" s="159" t="n">
        <f aca="false">Y17+M17</f>
        <v>0</v>
      </c>
      <c r="AA17" s="141"/>
      <c r="AB17" s="160" t="e">
        <f aca="false">+[53]assumption!c6</f>
        <v>#NAME?</v>
      </c>
      <c r="AC17" s="160" t="e">
        <f aca="false">+[53]assumption!d6</f>
        <v>#NAME?</v>
      </c>
      <c r="AD17" s="160" t="e">
        <f aca="false">+[53]assumption!e6</f>
        <v>#NAME?</v>
      </c>
      <c r="AE17" s="161" t="e">
        <f aca="false">+[53]assumption!f6</f>
        <v>#NAME?</v>
      </c>
      <c r="AF17" s="161" t="e">
        <f aca="false">+[53]assumption!g6</f>
        <v>#NAME?</v>
      </c>
      <c r="AG17" s="161" t="e">
        <f aca="false">+[53]assumption!h6</f>
        <v>#NAME?</v>
      </c>
      <c r="AH17" s="161" t="e">
        <f aca="false">+[53]assumption!i6</f>
        <v>#NAME?</v>
      </c>
      <c r="AI17" s="161" t="e">
        <f aca="false">+[53]assumption!j6</f>
        <v>#NAME?</v>
      </c>
      <c r="AJ17" s="161" t="e">
        <f aca="false">+[53]assumption!k6</f>
        <v>#NAME?</v>
      </c>
      <c r="AK17" s="161" t="e">
        <f aca="false">+[53]assumption!l6</f>
        <v>#NAME?</v>
      </c>
      <c r="AL17" s="161" t="e">
        <f aca="false">+[53]assumption!m6</f>
        <v>#NAME?</v>
      </c>
      <c r="AM17" s="156" t="e">
        <f aca="false">+[53]assumption!n6</f>
        <v>#NAME?</v>
      </c>
      <c r="AN17" s="141"/>
      <c r="AO17" s="162" t="e">
        <f aca="false">+AB17</f>
        <v>#NAME?</v>
      </c>
      <c r="AP17" s="163" t="e">
        <f aca="false">+AO17+AC17</f>
        <v>#NAME?</v>
      </c>
      <c r="AQ17" s="163" t="e">
        <f aca="false">+AP17+AD17</f>
        <v>#NAME?</v>
      </c>
      <c r="AR17" s="163" t="e">
        <f aca="false">+AQ17+AE17</f>
        <v>#NAME?</v>
      </c>
      <c r="AS17" s="163" t="e">
        <f aca="false">+AR17+AF17</f>
        <v>#NAME?</v>
      </c>
      <c r="AT17" s="163" t="e">
        <f aca="false">+AS17+AG17</f>
        <v>#NAME?</v>
      </c>
      <c r="AU17" s="163" t="e">
        <f aca="false">+AT17+AH17</f>
        <v>#NAME?</v>
      </c>
      <c r="AV17" s="163" t="e">
        <f aca="false">+AU17+AI17</f>
        <v>#NAME?</v>
      </c>
      <c r="AW17" s="163" t="e">
        <f aca="false">+AV17+AJ17</f>
        <v>#NAME?</v>
      </c>
      <c r="AX17" s="163" t="e">
        <f aca="false">+AW17+AK17</f>
        <v>#NAME?</v>
      </c>
      <c r="AY17" s="163" t="e">
        <f aca="false">+AX17+AL17</f>
        <v>#NAME?</v>
      </c>
      <c r="AZ17" s="164" t="e">
        <f aca="false">+AY17+AM17</f>
        <v>#NAME?</v>
      </c>
    </row>
    <row r="18" customFormat="false" ht="15" hidden="false" customHeight="false" outlineLevel="1" collapsed="false">
      <c r="A18" s="139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56"/>
      <c r="N18" s="141"/>
      <c r="O18" s="157" t="n">
        <f aca="false">+B18</f>
        <v>0</v>
      </c>
      <c r="P18" s="158" t="n">
        <f aca="false">O18+C18</f>
        <v>0</v>
      </c>
      <c r="Q18" s="158" t="n">
        <f aca="false">P18+D18</f>
        <v>0</v>
      </c>
      <c r="R18" s="158" t="n">
        <f aca="false">Q18+E18</f>
        <v>0</v>
      </c>
      <c r="S18" s="158" t="n">
        <f aca="false">R18+F18</f>
        <v>0</v>
      </c>
      <c r="T18" s="158" t="n">
        <f aca="false">S18+G18</f>
        <v>0</v>
      </c>
      <c r="U18" s="158" t="n">
        <f aca="false">T18+H18</f>
        <v>0</v>
      </c>
      <c r="V18" s="158" t="n">
        <f aca="false">U18+I18</f>
        <v>0</v>
      </c>
      <c r="W18" s="158" t="n">
        <f aca="false">V18+J18</f>
        <v>0</v>
      </c>
      <c r="X18" s="158" t="n">
        <f aca="false">W18+K18</f>
        <v>0</v>
      </c>
      <c r="Y18" s="158" t="n">
        <f aca="false">X18+L18</f>
        <v>0</v>
      </c>
      <c r="Z18" s="159" t="n">
        <f aca="false">Y18+M18</f>
        <v>0</v>
      </c>
      <c r="AA18" s="141"/>
      <c r="AB18" s="165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56"/>
      <c r="AN18" s="141"/>
      <c r="AO18" s="162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4"/>
    </row>
    <row r="19" s="4" customFormat="true" ht="15" hidden="false" customHeight="false" outlineLevel="1" collapsed="false">
      <c r="A19" s="166" t="s">
        <v>293</v>
      </c>
      <c r="B19" s="70" t="n">
        <v>3779526.09</v>
      </c>
      <c r="C19" s="70" t="n">
        <v>1575785.16</v>
      </c>
      <c r="D19" s="70" t="n">
        <v>13138.59</v>
      </c>
      <c r="E19" s="70" t="n">
        <v>963425.13</v>
      </c>
      <c r="F19" s="70"/>
      <c r="G19" s="70"/>
      <c r="H19" s="70"/>
      <c r="I19" s="70" t="n">
        <v>345797</v>
      </c>
      <c r="J19" s="70" t="n">
        <v>8872770.77</v>
      </c>
      <c r="K19" s="70" t="n">
        <v>8872770.77</v>
      </c>
      <c r="L19" s="70" t="n">
        <v>8872770.77</v>
      </c>
      <c r="M19" s="109" t="n">
        <v>7473273.6</v>
      </c>
      <c r="N19" s="141"/>
      <c r="O19" s="167" t="n">
        <f aca="false">+B19</f>
        <v>3779526.09</v>
      </c>
      <c r="P19" s="168" t="n">
        <f aca="false">O19+C19</f>
        <v>5355311.25</v>
      </c>
      <c r="Q19" s="168" t="n">
        <f aca="false">P19+D19</f>
        <v>5368449.84</v>
      </c>
      <c r="R19" s="168" t="n">
        <f aca="false">Q19+E19</f>
        <v>6331874.97</v>
      </c>
      <c r="S19" s="168" t="n">
        <f aca="false">R19+F19</f>
        <v>6331874.97</v>
      </c>
      <c r="T19" s="168" t="n">
        <f aca="false">S19+G19</f>
        <v>6331874.97</v>
      </c>
      <c r="U19" s="168" t="n">
        <f aca="false">T19+H19</f>
        <v>6331874.97</v>
      </c>
      <c r="V19" s="168" t="n">
        <f aca="false">U19+I19</f>
        <v>6677671.97</v>
      </c>
      <c r="W19" s="168" t="n">
        <f aca="false">V19+J19</f>
        <v>15550442.74</v>
      </c>
      <c r="X19" s="168" t="n">
        <f aca="false">W19+K19</f>
        <v>24423213.51</v>
      </c>
      <c r="Y19" s="168" t="n">
        <f aca="false">X19+L19</f>
        <v>33295984.28</v>
      </c>
      <c r="Z19" s="169" t="n">
        <f aca="false">Y19+M19</f>
        <v>40769257.88</v>
      </c>
      <c r="AA19" s="141"/>
      <c r="AB19" s="170" t="e">
        <f aca="false">+B19/AB$17</f>
        <v>#NAME?</v>
      </c>
      <c r="AC19" s="171" t="e">
        <f aca="false">C19/$AC$17</f>
        <v>#NAME?</v>
      </c>
      <c r="AD19" s="171" t="e">
        <f aca="false">D19/$AD$17</f>
        <v>#NAME?</v>
      </c>
      <c r="AE19" s="171" t="e">
        <f aca="false">E19/$AE$17</f>
        <v>#NAME?</v>
      </c>
      <c r="AF19" s="171" t="e">
        <f aca="false">F19/$AF$17</f>
        <v>#NAME?</v>
      </c>
      <c r="AG19" s="171" t="e">
        <f aca="false">G19/$AG$17</f>
        <v>#NAME?</v>
      </c>
      <c r="AH19" s="171" t="e">
        <f aca="false">H19/$AH$17</f>
        <v>#NAME?</v>
      </c>
      <c r="AI19" s="171" t="e">
        <f aca="false">I19/$AI$17</f>
        <v>#NAME?</v>
      </c>
      <c r="AJ19" s="171" t="e">
        <f aca="false">J19/$AJ$17</f>
        <v>#NAME?</v>
      </c>
      <c r="AK19" s="171" t="e">
        <f aca="false">K19/$AK$17</f>
        <v>#NAME?</v>
      </c>
      <c r="AL19" s="171" t="e">
        <f aca="false">L19/$AL$17</f>
        <v>#NAME?</v>
      </c>
      <c r="AM19" s="172" t="e">
        <f aca="false">M19/$AM$17</f>
        <v>#NAME?</v>
      </c>
      <c r="AN19" s="141"/>
      <c r="AO19" s="173" t="e">
        <f aca="false">+AB19</f>
        <v>#NAME?</v>
      </c>
      <c r="AP19" s="174" t="e">
        <f aca="false">+AO19+AC19</f>
        <v>#NAME?</v>
      </c>
      <c r="AQ19" s="174" t="e">
        <f aca="false">+AP19+AD19</f>
        <v>#NAME?</v>
      </c>
      <c r="AR19" s="174" t="e">
        <f aca="false">+AQ19+AE19</f>
        <v>#NAME?</v>
      </c>
      <c r="AS19" s="174" t="e">
        <f aca="false">+AR19+AF19</f>
        <v>#NAME?</v>
      </c>
      <c r="AT19" s="174" t="e">
        <f aca="false">+AS19+AG19</f>
        <v>#NAME?</v>
      </c>
      <c r="AU19" s="174" t="e">
        <f aca="false">+AT19+AH19</f>
        <v>#NAME?</v>
      </c>
      <c r="AV19" s="174" t="e">
        <f aca="false">+AU19+AI19</f>
        <v>#NAME?</v>
      </c>
      <c r="AW19" s="174" t="e">
        <f aca="false">+AV19+AJ19</f>
        <v>#NAME?</v>
      </c>
      <c r="AX19" s="174" t="e">
        <f aca="false">+AW19+AK19</f>
        <v>#NAME?</v>
      </c>
      <c r="AY19" s="174" t="e">
        <f aca="false">+AX19+AL19</f>
        <v>#NAME?</v>
      </c>
      <c r="AZ19" s="175" t="e">
        <f aca="false">+AY19+AM19</f>
        <v>#NAME?</v>
      </c>
    </row>
    <row r="20" s="4" customFormat="true" ht="15" hidden="false" customHeight="false" outlineLevel="0" collapsed="false">
      <c r="A20" s="166" t="s">
        <v>294</v>
      </c>
      <c r="B20" s="141" t="n">
        <v>0</v>
      </c>
      <c r="C20" s="141" t="n">
        <v>0</v>
      </c>
      <c r="D20" s="141" t="n">
        <v>0</v>
      </c>
      <c r="E20" s="141" t="n">
        <v>0</v>
      </c>
      <c r="F20" s="141"/>
      <c r="G20" s="141"/>
      <c r="H20" s="141"/>
      <c r="I20" s="141"/>
      <c r="J20" s="141"/>
      <c r="K20" s="141"/>
      <c r="L20" s="141"/>
      <c r="M20" s="156"/>
      <c r="N20" s="141"/>
      <c r="O20" s="176" t="n">
        <f aca="false">+B20</f>
        <v>0</v>
      </c>
      <c r="P20" s="177" t="n">
        <f aca="false">O20+C20</f>
        <v>0</v>
      </c>
      <c r="Q20" s="177" t="n">
        <f aca="false">P20+D20</f>
        <v>0</v>
      </c>
      <c r="R20" s="177" t="n">
        <f aca="false">Q20+E20</f>
        <v>0</v>
      </c>
      <c r="S20" s="177" t="n">
        <f aca="false">R20+F20</f>
        <v>0</v>
      </c>
      <c r="T20" s="177" t="n">
        <f aca="false">S20+G20</f>
        <v>0</v>
      </c>
      <c r="U20" s="177" t="n">
        <f aca="false">T20+H20</f>
        <v>0</v>
      </c>
      <c r="V20" s="177" t="n">
        <f aca="false">U20+I20</f>
        <v>0</v>
      </c>
      <c r="W20" s="177" t="n">
        <f aca="false">V20+J20</f>
        <v>0</v>
      </c>
      <c r="X20" s="177" t="n">
        <f aca="false">W20+K20</f>
        <v>0</v>
      </c>
      <c r="Y20" s="177" t="n">
        <f aca="false">X20+L20</f>
        <v>0</v>
      </c>
      <c r="Z20" s="178" t="n">
        <f aca="false">Y20+M20</f>
        <v>0</v>
      </c>
      <c r="AA20" s="141"/>
      <c r="AB20" s="179" t="e">
        <f aca="false">+B20/AB$17</f>
        <v>#NAME?</v>
      </c>
      <c r="AC20" s="180" t="e">
        <f aca="false">C20/$AC$17</f>
        <v>#NAME?</v>
      </c>
      <c r="AD20" s="180" t="e">
        <f aca="false">D20/$AD$17</f>
        <v>#NAME?</v>
      </c>
      <c r="AE20" s="180" t="e">
        <f aca="false">E20/$AE$17</f>
        <v>#NAME?</v>
      </c>
      <c r="AF20" s="180" t="e">
        <f aca="false">F20/$AF$17</f>
        <v>#NAME?</v>
      </c>
      <c r="AG20" s="180" t="e">
        <f aca="false">G20/$AG$17</f>
        <v>#NAME?</v>
      </c>
      <c r="AH20" s="180" t="e">
        <f aca="false">H20/$AH$17</f>
        <v>#NAME?</v>
      </c>
      <c r="AI20" s="180" t="e">
        <f aca="false">I20/$AI$17</f>
        <v>#NAME?</v>
      </c>
      <c r="AJ20" s="180" t="e">
        <f aca="false">J20/$AJ$17</f>
        <v>#NAME?</v>
      </c>
      <c r="AK20" s="180" t="e">
        <f aca="false">K20/$AK$17</f>
        <v>#NAME?</v>
      </c>
      <c r="AL20" s="180" t="e">
        <f aca="false">L20/$AL$17</f>
        <v>#NAME?</v>
      </c>
      <c r="AM20" s="181" t="e">
        <f aca="false">M20/$AM$17</f>
        <v>#NAME?</v>
      </c>
      <c r="AN20" s="141"/>
      <c r="AO20" s="162" t="e">
        <f aca="false">+AB20</f>
        <v>#NAME?</v>
      </c>
      <c r="AP20" s="163" t="e">
        <f aca="false">+AO20+AC20</f>
        <v>#NAME?</v>
      </c>
      <c r="AQ20" s="163" t="e">
        <f aca="false">+AP20+AD20</f>
        <v>#NAME?</v>
      </c>
      <c r="AR20" s="163" t="e">
        <f aca="false">+AQ20+AE20</f>
        <v>#NAME?</v>
      </c>
      <c r="AS20" s="163" t="e">
        <f aca="false">+AR20+AF20</f>
        <v>#NAME?</v>
      </c>
      <c r="AT20" s="163" t="e">
        <f aca="false">+AS20+AG20</f>
        <v>#NAME?</v>
      </c>
      <c r="AU20" s="163" t="e">
        <f aca="false">+AT20+AH20</f>
        <v>#NAME?</v>
      </c>
      <c r="AV20" s="163" t="e">
        <f aca="false">+AU20+AI20</f>
        <v>#NAME?</v>
      </c>
      <c r="AW20" s="163" t="e">
        <f aca="false">+AV20+AJ20</f>
        <v>#NAME?</v>
      </c>
      <c r="AX20" s="163" t="e">
        <f aca="false">+AW20+AK20</f>
        <v>#NAME?</v>
      </c>
      <c r="AY20" s="163" t="e">
        <f aca="false">+AX20+AL20</f>
        <v>#NAME?</v>
      </c>
      <c r="AZ20" s="164" t="e">
        <f aca="false">+AY20+AM20</f>
        <v>#NAME?</v>
      </c>
    </row>
    <row r="21" s="4" customFormat="true" ht="15" hidden="false" customHeight="false" outlineLevel="0" collapsed="false">
      <c r="A21" s="166" t="s">
        <v>295</v>
      </c>
      <c r="B21" s="141" t="n">
        <v>1079960.02</v>
      </c>
      <c r="C21" s="141" t="n">
        <v>1768136.05</v>
      </c>
      <c r="D21" s="141" t="n">
        <v>2495937.54</v>
      </c>
      <c r="E21" s="141" t="n">
        <v>1483067.89</v>
      </c>
      <c r="F21" s="141"/>
      <c r="G21" s="141"/>
      <c r="H21" s="141"/>
      <c r="I21" s="141" t="n">
        <v>881927.51</v>
      </c>
      <c r="J21" s="141" t="n">
        <v>369866.61</v>
      </c>
      <c r="K21" s="141" t="n">
        <v>369866.61</v>
      </c>
      <c r="L21" s="141" t="n">
        <v>369866.61</v>
      </c>
      <c r="M21" s="156" t="n">
        <v>170234.49</v>
      </c>
      <c r="N21" s="141"/>
      <c r="O21" s="176" t="n">
        <f aca="false">+B21</f>
        <v>1079960.02</v>
      </c>
      <c r="P21" s="177" t="n">
        <f aca="false">O21+C21</f>
        <v>2848096.07</v>
      </c>
      <c r="Q21" s="177" t="n">
        <f aca="false">P21+D21</f>
        <v>5344033.61</v>
      </c>
      <c r="R21" s="177" t="n">
        <f aca="false">Q21+E21</f>
        <v>6827101.5</v>
      </c>
      <c r="S21" s="177" t="n">
        <f aca="false">R21+F21</f>
        <v>6827101.5</v>
      </c>
      <c r="T21" s="177" t="n">
        <f aca="false">S21+G21</f>
        <v>6827101.5</v>
      </c>
      <c r="U21" s="177" t="n">
        <f aca="false">T21+H21</f>
        <v>6827101.5</v>
      </c>
      <c r="V21" s="177" t="n">
        <f aca="false">U21+I21</f>
        <v>7709029.01</v>
      </c>
      <c r="W21" s="177" t="n">
        <f aca="false">V21+J21</f>
        <v>8078895.62</v>
      </c>
      <c r="X21" s="177" t="n">
        <f aca="false">W21+K21</f>
        <v>8448762.23</v>
      </c>
      <c r="Y21" s="177" t="n">
        <f aca="false">X21+L21</f>
        <v>8818628.84</v>
      </c>
      <c r="Z21" s="178" t="n">
        <f aca="false">Y21+M21</f>
        <v>8988863.33</v>
      </c>
      <c r="AA21" s="141"/>
      <c r="AB21" s="179" t="e">
        <f aca="false">+B21/AB$17</f>
        <v>#NAME?</v>
      </c>
      <c r="AC21" s="180" t="e">
        <f aca="false">C21/$AC$17</f>
        <v>#NAME?</v>
      </c>
      <c r="AD21" s="180" t="e">
        <f aca="false">D21/$AD$17</f>
        <v>#NAME?</v>
      </c>
      <c r="AE21" s="180" t="e">
        <f aca="false">E21/$AE$17</f>
        <v>#NAME?</v>
      </c>
      <c r="AF21" s="180" t="e">
        <f aca="false">F21/$AF$17</f>
        <v>#NAME?</v>
      </c>
      <c r="AG21" s="180" t="e">
        <f aca="false">G21/$AG$17</f>
        <v>#NAME?</v>
      </c>
      <c r="AH21" s="180" t="e">
        <f aca="false">H21/$AH$17</f>
        <v>#NAME?</v>
      </c>
      <c r="AI21" s="180" t="e">
        <f aca="false">I21/$AI$17</f>
        <v>#NAME?</v>
      </c>
      <c r="AJ21" s="180" t="e">
        <f aca="false">J21/$AJ$17</f>
        <v>#NAME?</v>
      </c>
      <c r="AK21" s="180" t="e">
        <f aca="false">K21/$AK$17</f>
        <v>#NAME?</v>
      </c>
      <c r="AL21" s="180" t="e">
        <f aca="false">L21/$AL$17</f>
        <v>#NAME?</v>
      </c>
      <c r="AM21" s="181" t="e">
        <f aca="false">M21/$AM$17</f>
        <v>#NAME?</v>
      </c>
      <c r="AN21" s="141"/>
      <c r="AO21" s="162" t="e">
        <f aca="false">+AB21</f>
        <v>#NAME?</v>
      </c>
      <c r="AP21" s="163" t="e">
        <f aca="false">+AO21+AC21</f>
        <v>#NAME?</v>
      </c>
      <c r="AQ21" s="163" t="e">
        <f aca="false">+AP21+AD21</f>
        <v>#NAME?</v>
      </c>
      <c r="AR21" s="163" t="e">
        <f aca="false">+AQ21+AE21</f>
        <v>#NAME?</v>
      </c>
      <c r="AS21" s="163" t="e">
        <f aca="false">+AR21+AF21</f>
        <v>#NAME?</v>
      </c>
      <c r="AT21" s="163" t="e">
        <f aca="false">+AS21+AG21</f>
        <v>#NAME?</v>
      </c>
      <c r="AU21" s="163" t="e">
        <f aca="false">+AT21+AH21</f>
        <v>#NAME?</v>
      </c>
      <c r="AV21" s="163" t="e">
        <f aca="false">+AU21+AI21</f>
        <v>#NAME?</v>
      </c>
      <c r="AW21" s="163" t="e">
        <f aca="false">+AV21+AJ21</f>
        <v>#NAME?</v>
      </c>
      <c r="AX21" s="163" t="e">
        <f aca="false">+AW21+AK21</f>
        <v>#NAME?</v>
      </c>
      <c r="AY21" s="163" t="e">
        <f aca="false">+AX21+AL21</f>
        <v>#NAME?</v>
      </c>
      <c r="AZ21" s="164" t="e">
        <f aca="false">+AY21+AM21</f>
        <v>#NAME?</v>
      </c>
    </row>
    <row r="22" s="4" customFormat="true" ht="15" hidden="false" customHeight="false" outlineLevel="0" collapsed="false">
      <c r="A22" s="166" t="s">
        <v>296</v>
      </c>
      <c r="B22" s="141" t="n">
        <v>336075.05</v>
      </c>
      <c r="C22" s="141" t="n">
        <v>158520.88</v>
      </c>
      <c r="D22" s="141" t="n">
        <v>199163.51</v>
      </c>
      <c r="E22" s="141" t="n">
        <v>164891.18</v>
      </c>
      <c r="F22" s="141"/>
      <c r="G22" s="141"/>
      <c r="H22" s="141"/>
      <c r="I22" s="141" t="n">
        <v>162155</v>
      </c>
      <c r="J22" s="141" t="n">
        <v>187411</v>
      </c>
      <c r="K22" s="141" t="n">
        <v>187411</v>
      </c>
      <c r="L22" s="141" t="n">
        <v>187411</v>
      </c>
      <c r="M22" s="156" t="n">
        <v>283953.33</v>
      </c>
      <c r="N22" s="141"/>
      <c r="O22" s="176" t="n">
        <f aca="false">+B22</f>
        <v>336075.05</v>
      </c>
      <c r="P22" s="177" t="n">
        <f aca="false">O22+C22</f>
        <v>494595.93</v>
      </c>
      <c r="Q22" s="177" t="n">
        <f aca="false">P22+D22</f>
        <v>693759.44</v>
      </c>
      <c r="R22" s="177" t="n">
        <f aca="false">Q22+E22</f>
        <v>858650.62</v>
      </c>
      <c r="S22" s="177" t="n">
        <f aca="false">R22+F22</f>
        <v>858650.62</v>
      </c>
      <c r="T22" s="177" t="n">
        <f aca="false">S22+G22</f>
        <v>858650.62</v>
      </c>
      <c r="U22" s="177" t="n">
        <f aca="false">T22+H22</f>
        <v>858650.62</v>
      </c>
      <c r="V22" s="177" t="n">
        <f aca="false">U22+I22</f>
        <v>1020805.62</v>
      </c>
      <c r="W22" s="177" t="n">
        <f aca="false">V22+J22</f>
        <v>1208216.62</v>
      </c>
      <c r="X22" s="177" t="n">
        <f aca="false">W22+K22</f>
        <v>1395627.62</v>
      </c>
      <c r="Y22" s="177" t="n">
        <f aca="false">X22+L22</f>
        <v>1583038.62</v>
      </c>
      <c r="Z22" s="178" t="n">
        <f aca="false">Y22+M22</f>
        <v>1866991.95</v>
      </c>
      <c r="AA22" s="141"/>
      <c r="AB22" s="179" t="e">
        <f aca="false">+B22/AB$17</f>
        <v>#NAME?</v>
      </c>
      <c r="AC22" s="180" t="e">
        <f aca="false">C22/$AC$17</f>
        <v>#NAME?</v>
      </c>
      <c r="AD22" s="180" t="e">
        <f aca="false">D22/$AD$17</f>
        <v>#NAME?</v>
      </c>
      <c r="AE22" s="180" t="e">
        <f aca="false">E22/$AE$17</f>
        <v>#NAME?</v>
      </c>
      <c r="AF22" s="180" t="e">
        <f aca="false">F22/$AF$17</f>
        <v>#NAME?</v>
      </c>
      <c r="AG22" s="180" t="e">
        <f aca="false">G22/$AG$17</f>
        <v>#NAME?</v>
      </c>
      <c r="AH22" s="180" t="e">
        <f aca="false">H22/$AH$17</f>
        <v>#NAME?</v>
      </c>
      <c r="AI22" s="180" t="e">
        <f aca="false">I22/$AI$17</f>
        <v>#NAME?</v>
      </c>
      <c r="AJ22" s="180" t="e">
        <f aca="false">J22/$AJ$17</f>
        <v>#NAME?</v>
      </c>
      <c r="AK22" s="180" t="e">
        <f aca="false">K22/$AK$17</f>
        <v>#NAME?</v>
      </c>
      <c r="AL22" s="180" t="e">
        <f aca="false">L22/$AL$17</f>
        <v>#NAME?</v>
      </c>
      <c r="AM22" s="181" t="e">
        <f aca="false">M22/$AM$17</f>
        <v>#NAME?</v>
      </c>
      <c r="AN22" s="141"/>
      <c r="AO22" s="162" t="e">
        <f aca="false">+AB22</f>
        <v>#NAME?</v>
      </c>
      <c r="AP22" s="163" t="e">
        <f aca="false">+AO22+AC22</f>
        <v>#NAME?</v>
      </c>
      <c r="AQ22" s="163" t="e">
        <f aca="false">+AP22+AD22</f>
        <v>#NAME?</v>
      </c>
      <c r="AR22" s="163" t="e">
        <f aca="false">+AQ22+AE22</f>
        <v>#NAME?</v>
      </c>
      <c r="AS22" s="163" t="e">
        <f aca="false">+AR22+AF22</f>
        <v>#NAME?</v>
      </c>
      <c r="AT22" s="163" t="e">
        <f aca="false">+AS22+AG22</f>
        <v>#NAME?</v>
      </c>
      <c r="AU22" s="163" t="e">
        <f aca="false">+AT22+AH22</f>
        <v>#NAME?</v>
      </c>
      <c r="AV22" s="163" t="e">
        <f aca="false">+AU22+AI22</f>
        <v>#NAME?</v>
      </c>
      <c r="AW22" s="163" t="e">
        <f aca="false">+AV22+AJ22</f>
        <v>#NAME?</v>
      </c>
      <c r="AX22" s="163" t="e">
        <f aca="false">+AW22+AK22</f>
        <v>#NAME?</v>
      </c>
      <c r="AY22" s="163" t="e">
        <f aca="false">+AX22+AL22</f>
        <v>#NAME?</v>
      </c>
      <c r="AZ22" s="164" t="e">
        <f aca="false">+AY22+AM22</f>
        <v>#NAME?</v>
      </c>
    </row>
    <row r="23" s="4" customFormat="true" ht="15" hidden="false" customHeight="false" outlineLevel="0" collapsed="false">
      <c r="A23" s="166" t="s">
        <v>297</v>
      </c>
      <c r="B23" s="141" t="n">
        <v>0</v>
      </c>
      <c r="C23" s="141" t="n">
        <v>0</v>
      </c>
      <c r="D23" s="141" t="n">
        <v>192570</v>
      </c>
      <c r="E23" s="141" t="n">
        <v>139650</v>
      </c>
      <c r="F23" s="141"/>
      <c r="G23" s="141"/>
      <c r="H23" s="141"/>
      <c r="I23" s="141"/>
      <c r="J23" s="141"/>
      <c r="K23" s="141"/>
      <c r="L23" s="141"/>
      <c r="M23" s="156"/>
      <c r="N23" s="141"/>
      <c r="O23" s="176" t="n">
        <f aca="false">+B23</f>
        <v>0</v>
      </c>
      <c r="P23" s="177" t="n">
        <f aca="false">O23+C23</f>
        <v>0</v>
      </c>
      <c r="Q23" s="177" t="n">
        <f aca="false">P23+D23</f>
        <v>192570</v>
      </c>
      <c r="R23" s="177" t="n">
        <f aca="false">Q23+E23</f>
        <v>332220</v>
      </c>
      <c r="S23" s="177" t="n">
        <f aca="false">R23+F23</f>
        <v>332220</v>
      </c>
      <c r="T23" s="177" t="n">
        <f aca="false">S23+G23</f>
        <v>332220</v>
      </c>
      <c r="U23" s="177" t="n">
        <f aca="false">T23+H23</f>
        <v>332220</v>
      </c>
      <c r="V23" s="177" t="n">
        <f aca="false">U23+I23</f>
        <v>332220</v>
      </c>
      <c r="W23" s="177" t="n">
        <f aca="false">V23+J23</f>
        <v>332220</v>
      </c>
      <c r="X23" s="177" t="n">
        <f aca="false">W23+K23</f>
        <v>332220</v>
      </c>
      <c r="Y23" s="177" t="n">
        <f aca="false">X23+L23</f>
        <v>332220</v>
      </c>
      <c r="Z23" s="178" t="n">
        <f aca="false">Y23+M23</f>
        <v>332220</v>
      </c>
      <c r="AA23" s="141"/>
      <c r="AB23" s="179" t="e">
        <f aca="false">+B23/AB$17</f>
        <v>#NAME?</v>
      </c>
      <c r="AC23" s="180" t="e">
        <f aca="false">C23/$AC$17</f>
        <v>#NAME?</v>
      </c>
      <c r="AD23" s="180" t="e">
        <f aca="false">D23/$AD$17</f>
        <v>#NAME?</v>
      </c>
      <c r="AE23" s="180" t="e">
        <f aca="false">E23/$AE$17</f>
        <v>#NAME?</v>
      </c>
      <c r="AF23" s="180" t="e">
        <f aca="false">F23/$AF$17</f>
        <v>#NAME?</v>
      </c>
      <c r="AG23" s="180" t="e">
        <f aca="false">G23/$AG$17</f>
        <v>#NAME?</v>
      </c>
      <c r="AH23" s="180" t="e">
        <f aca="false">H23/$AH$17</f>
        <v>#NAME?</v>
      </c>
      <c r="AI23" s="180" t="e">
        <f aca="false">I23/$AI$17</f>
        <v>#NAME?</v>
      </c>
      <c r="AJ23" s="180" t="e">
        <f aca="false">J23/$AJ$17</f>
        <v>#NAME?</v>
      </c>
      <c r="AK23" s="180" t="e">
        <f aca="false">K23/$AK$17</f>
        <v>#NAME?</v>
      </c>
      <c r="AL23" s="180" t="e">
        <f aca="false">L23/$AL$17</f>
        <v>#NAME?</v>
      </c>
      <c r="AM23" s="181" t="e">
        <f aca="false">M23/$AM$17</f>
        <v>#NAME?</v>
      </c>
      <c r="AN23" s="141"/>
      <c r="AO23" s="162" t="e">
        <f aca="false">+AB23</f>
        <v>#NAME?</v>
      </c>
      <c r="AP23" s="163" t="e">
        <f aca="false">+AO23+AC23</f>
        <v>#NAME?</v>
      </c>
      <c r="AQ23" s="163" t="e">
        <f aca="false">+AP23+AD23</f>
        <v>#NAME?</v>
      </c>
      <c r="AR23" s="163" t="e">
        <f aca="false">+AQ23+AE23</f>
        <v>#NAME?</v>
      </c>
      <c r="AS23" s="163" t="e">
        <f aca="false">+AR23+AF23</f>
        <v>#NAME?</v>
      </c>
      <c r="AT23" s="163" t="e">
        <f aca="false">+AS23+AG23</f>
        <v>#NAME?</v>
      </c>
      <c r="AU23" s="163" t="e">
        <f aca="false">+AT23+AH23</f>
        <v>#NAME?</v>
      </c>
      <c r="AV23" s="163" t="e">
        <f aca="false">+AU23+AI23</f>
        <v>#NAME?</v>
      </c>
      <c r="AW23" s="163" t="e">
        <f aca="false">+AV23+AJ23</f>
        <v>#NAME?</v>
      </c>
      <c r="AX23" s="163" t="e">
        <f aca="false">+AW23+AK23</f>
        <v>#NAME?</v>
      </c>
      <c r="AY23" s="163" t="e">
        <f aca="false">+AX23+AL23</f>
        <v>#NAME?</v>
      </c>
      <c r="AZ23" s="164" t="e">
        <f aca="false">+AY23+AM23</f>
        <v>#NAME?</v>
      </c>
    </row>
    <row r="24" s="4" customFormat="true" ht="15" hidden="false" customHeight="false" outlineLevel="0" collapsed="false">
      <c r="A24" s="166" t="s">
        <v>298</v>
      </c>
      <c r="B24" s="141" t="n">
        <v>0</v>
      </c>
      <c r="C24" s="141" t="n">
        <v>0</v>
      </c>
      <c r="D24" s="141" t="n">
        <v>0</v>
      </c>
      <c r="E24" s="141" t="n">
        <v>0</v>
      </c>
      <c r="F24" s="141"/>
      <c r="G24" s="141"/>
      <c r="H24" s="141"/>
      <c r="I24" s="141"/>
      <c r="J24" s="141"/>
      <c r="K24" s="141"/>
      <c r="L24" s="141"/>
      <c r="M24" s="156"/>
      <c r="N24" s="141"/>
      <c r="O24" s="176" t="n">
        <f aca="false">+B24</f>
        <v>0</v>
      </c>
      <c r="P24" s="177" t="n">
        <f aca="false">O24+C24</f>
        <v>0</v>
      </c>
      <c r="Q24" s="177" t="n">
        <f aca="false">P24+D24</f>
        <v>0</v>
      </c>
      <c r="R24" s="177" t="n">
        <f aca="false">Q24+E24</f>
        <v>0</v>
      </c>
      <c r="S24" s="177" t="n">
        <f aca="false">R24+F24</f>
        <v>0</v>
      </c>
      <c r="T24" s="177" t="n">
        <f aca="false">S24+G24</f>
        <v>0</v>
      </c>
      <c r="U24" s="177" t="n">
        <f aca="false">T24+H24</f>
        <v>0</v>
      </c>
      <c r="V24" s="177" t="n">
        <f aca="false">U24+I24</f>
        <v>0</v>
      </c>
      <c r="W24" s="177" t="n">
        <f aca="false">V24+J24</f>
        <v>0</v>
      </c>
      <c r="X24" s="177" t="n">
        <f aca="false">W24+K24</f>
        <v>0</v>
      </c>
      <c r="Y24" s="177" t="n">
        <f aca="false">X24+L24</f>
        <v>0</v>
      </c>
      <c r="Z24" s="178" t="n">
        <f aca="false">Y24+M24</f>
        <v>0</v>
      </c>
      <c r="AA24" s="141"/>
      <c r="AB24" s="179" t="e">
        <f aca="false">+B24/AB$17</f>
        <v>#NAME?</v>
      </c>
      <c r="AC24" s="180" t="e">
        <f aca="false">C24/$AC$17</f>
        <v>#NAME?</v>
      </c>
      <c r="AD24" s="180" t="e">
        <f aca="false">D24/$AD$17</f>
        <v>#NAME?</v>
      </c>
      <c r="AE24" s="180" t="e">
        <f aca="false">E24/$AE$17</f>
        <v>#NAME?</v>
      </c>
      <c r="AF24" s="180" t="e">
        <f aca="false">F24/$AF$17</f>
        <v>#NAME?</v>
      </c>
      <c r="AG24" s="180" t="e">
        <f aca="false">G24/$AG$17</f>
        <v>#NAME?</v>
      </c>
      <c r="AH24" s="180" t="e">
        <f aca="false">H24/$AH$17</f>
        <v>#NAME?</v>
      </c>
      <c r="AI24" s="180" t="e">
        <f aca="false">I24/$AI$17</f>
        <v>#NAME?</v>
      </c>
      <c r="AJ24" s="180" t="e">
        <f aca="false">J24/$AJ$17</f>
        <v>#NAME?</v>
      </c>
      <c r="AK24" s="180" t="e">
        <f aca="false">K24/$AK$17</f>
        <v>#NAME?</v>
      </c>
      <c r="AL24" s="180" t="e">
        <f aca="false">L24/$AL$17</f>
        <v>#NAME?</v>
      </c>
      <c r="AM24" s="181" t="e">
        <f aca="false">M24/$AM$17</f>
        <v>#NAME?</v>
      </c>
      <c r="AN24" s="141"/>
      <c r="AO24" s="162" t="e">
        <f aca="false">+AB24</f>
        <v>#NAME?</v>
      </c>
      <c r="AP24" s="163" t="e">
        <f aca="false">+AO24+AC24</f>
        <v>#NAME?</v>
      </c>
      <c r="AQ24" s="163" t="e">
        <f aca="false">+AP24+AD24</f>
        <v>#NAME?</v>
      </c>
      <c r="AR24" s="163" t="e">
        <f aca="false">+AQ24+AE24</f>
        <v>#NAME?</v>
      </c>
      <c r="AS24" s="163" t="e">
        <f aca="false">+AR24+AF24</f>
        <v>#NAME?</v>
      </c>
      <c r="AT24" s="163" t="e">
        <f aca="false">+AS24+AG24</f>
        <v>#NAME?</v>
      </c>
      <c r="AU24" s="163" t="e">
        <f aca="false">+AT24+AH24</f>
        <v>#NAME?</v>
      </c>
      <c r="AV24" s="163" t="e">
        <f aca="false">+AU24+AI24</f>
        <v>#NAME?</v>
      </c>
      <c r="AW24" s="163" t="e">
        <f aca="false">+AV24+AJ24</f>
        <v>#NAME?</v>
      </c>
      <c r="AX24" s="163" t="e">
        <f aca="false">+AW24+AK24</f>
        <v>#NAME?</v>
      </c>
      <c r="AY24" s="163" t="e">
        <f aca="false">+AX24+AL24</f>
        <v>#NAME?</v>
      </c>
      <c r="AZ24" s="164" t="e">
        <f aca="false">+AY24+AM24</f>
        <v>#NAME?</v>
      </c>
    </row>
    <row r="25" s="187" customFormat="true" ht="15" hidden="false" customHeight="false" outlineLevel="1" collapsed="false">
      <c r="A25" s="139" t="s">
        <v>70</v>
      </c>
      <c r="B25" s="182" t="n">
        <v>5216462.34</v>
      </c>
      <c r="C25" s="182" t="n">
        <v>3502442.05</v>
      </c>
      <c r="D25" s="182" t="n">
        <v>2904209.75</v>
      </c>
      <c r="E25" s="182" t="n">
        <v>2759912.2</v>
      </c>
      <c r="F25" s="182" t="n">
        <v>1992281.74</v>
      </c>
      <c r="G25" s="182" t="n">
        <v>2592310.4</v>
      </c>
      <c r="H25" s="182" t="n">
        <v>1656605.77</v>
      </c>
      <c r="I25" s="182" t="n">
        <v>1389879.51</v>
      </c>
      <c r="J25" s="182" t="n">
        <v>1215537.57</v>
      </c>
      <c r="K25" s="182" t="n">
        <v>5864687.74</v>
      </c>
      <c r="L25" s="182" t="n">
        <v>9430048.38</v>
      </c>
      <c r="M25" s="182" t="n">
        <v>7927461.42</v>
      </c>
      <c r="N25" s="183"/>
      <c r="O25" s="184" t="n">
        <f aca="false">+B25</f>
        <v>5216462.34</v>
      </c>
      <c r="P25" s="184" t="n">
        <f aca="false">O25+C25</f>
        <v>8718904.39</v>
      </c>
      <c r="Q25" s="184" t="n">
        <f aca="false">P25+D25</f>
        <v>11623114.14</v>
      </c>
      <c r="R25" s="184" t="n">
        <f aca="false">Q25+E25</f>
        <v>14383026.34</v>
      </c>
      <c r="S25" s="184" t="n">
        <f aca="false">R25+F25</f>
        <v>16375308.08</v>
      </c>
      <c r="T25" s="184" t="n">
        <f aca="false">S25+G25</f>
        <v>18967618.48</v>
      </c>
      <c r="U25" s="184" t="n">
        <f aca="false">T25+H25</f>
        <v>20624224.25</v>
      </c>
      <c r="V25" s="184" t="n">
        <f aca="false">U25+I25</f>
        <v>22014103.76</v>
      </c>
      <c r="W25" s="184" t="n">
        <f aca="false">V25+J25</f>
        <v>23229641.33</v>
      </c>
      <c r="X25" s="184" t="n">
        <f aca="false">W25+K25</f>
        <v>29094329.07</v>
      </c>
      <c r="Y25" s="184" t="n">
        <f aca="false">X25+L25</f>
        <v>38524377.45</v>
      </c>
      <c r="Z25" s="184" t="n">
        <f aca="false">Y25+M25</f>
        <v>46451838.87</v>
      </c>
      <c r="AA25" s="183"/>
      <c r="AB25" s="185" t="e">
        <f aca="false">+B25/AB$17</f>
        <v>#NAME?</v>
      </c>
      <c r="AC25" s="185" t="e">
        <f aca="false">C25/$AC$17</f>
        <v>#NAME?</v>
      </c>
      <c r="AD25" s="185" t="e">
        <f aca="false">D25/$AD$17</f>
        <v>#NAME?</v>
      </c>
      <c r="AE25" s="185" t="e">
        <f aca="false">E25/$AE$17</f>
        <v>#NAME?</v>
      </c>
      <c r="AF25" s="185" t="e">
        <f aca="false">F25/$AF$17</f>
        <v>#NAME?</v>
      </c>
      <c r="AG25" s="185" t="e">
        <f aca="false">G25/$AG$17</f>
        <v>#NAME?</v>
      </c>
      <c r="AH25" s="185" t="e">
        <f aca="false">H25/$AH$17</f>
        <v>#NAME?</v>
      </c>
      <c r="AI25" s="185" t="e">
        <f aca="false">I25/$AI$17</f>
        <v>#NAME?</v>
      </c>
      <c r="AJ25" s="185" t="e">
        <f aca="false">J25/$AJ$17</f>
        <v>#NAME?</v>
      </c>
      <c r="AK25" s="185" t="e">
        <f aca="false">K25/$AK$17</f>
        <v>#NAME?</v>
      </c>
      <c r="AL25" s="185" t="e">
        <f aca="false">L25/$AL$17</f>
        <v>#NAME?</v>
      </c>
      <c r="AM25" s="185" t="e">
        <f aca="false">M25/$AM$17</f>
        <v>#NAME?</v>
      </c>
      <c r="AN25" s="183"/>
      <c r="AO25" s="186" t="e">
        <f aca="false">+AB25</f>
        <v>#NAME?</v>
      </c>
      <c r="AP25" s="186" t="e">
        <f aca="false">+AO25+AC25</f>
        <v>#NAME?</v>
      </c>
      <c r="AQ25" s="186" t="e">
        <f aca="false">+AP25+AD25</f>
        <v>#NAME?</v>
      </c>
      <c r="AR25" s="186" t="e">
        <f aca="false">+AQ25+AE25</f>
        <v>#NAME?</v>
      </c>
      <c r="AS25" s="186" t="e">
        <f aca="false">+AR25+AF25</f>
        <v>#NAME?</v>
      </c>
      <c r="AT25" s="186" t="e">
        <f aca="false">+AS25+AG25</f>
        <v>#NAME?</v>
      </c>
      <c r="AU25" s="186" t="e">
        <f aca="false">+AT25+AH25</f>
        <v>#NAME?</v>
      </c>
      <c r="AV25" s="186" t="e">
        <f aca="false">+AU25+AI25</f>
        <v>#NAME?</v>
      </c>
      <c r="AW25" s="186" t="e">
        <f aca="false">+AV25+AJ25</f>
        <v>#NAME?</v>
      </c>
      <c r="AX25" s="186" t="e">
        <f aca="false">+AW25+AK25</f>
        <v>#NAME?</v>
      </c>
      <c r="AY25" s="186" t="e">
        <f aca="false">+AX25+AL25</f>
        <v>#NAME?</v>
      </c>
      <c r="AZ25" s="186" t="e">
        <f aca="false">+AY25+AM25</f>
        <v>#NAME?</v>
      </c>
    </row>
    <row r="26" customFormat="false" ht="15" hidden="false" customHeight="false" outlineLevel="1" collapsed="false">
      <c r="A26" s="188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56"/>
      <c r="N26" s="141"/>
      <c r="O26" s="157" t="n">
        <f aca="false">+B26</f>
        <v>0</v>
      </c>
      <c r="P26" s="158" t="n">
        <f aca="false">O26+C26</f>
        <v>0</v>
      </c>
      <c r="Q26" s="158" t="n">
        <f aca="false">P26+D26</f>
        <v>0</v>
      </c>
      <c r="R26" s="158" t="n">
        <f aca="false">Q26+E26</f>
        <v>0</v>
      </c>
      <c r="S26" s="158" t="n">
        <f aca="false">R26+F26</f>
        <v>0</v>
      </c>
      <c r="T26" s="158" t="n">
        <f aca="false">S26+G26</f>
        <v>0</v>
      </c>
      <c r="U26" s="158" t="n">
        <f aca="false">T26+H26</f>
        <v>0</v>
      </c>
      <c r="V26" s="158" t="n">
        <f aca="false">U26+I26</f>
        <v>0</v>
      </c>
      <c r="W26" s="158" t="n">
        <f aca="false">V26+J26</f>
        <v>0</v>
      </c>
      <c r="X26" s="158" t="n">
        <f aca="false">W26+K26</f>
        <v>0</v>
      </c>
      <c r="Y26" s="158" t="n">
        <f aca="false">X26+L26</f>
        <v>0</v>
      </c>
      <c r="Z26" s="159" t="n">
        <f aca="false">Y26+M26</f>
        <v>0</v>
      </c>
      <c r="AA26" s="141"/>
      <c r="AB26" s="179" t="e">
        <f aca="false">+B26/AB$17</f>
        <v>#NAME?</v>
      </c>
      <c r="AC26" s="180" t="e">
        <f aca="false">C26/$AC$17</f>
        <v>#NAME?</v>
      </c>
      <c r="AD26" s="180" t="e">
        <f aca="false">D26/$AD$17</f>
        <v>#NAME?</v>
      </c>
      <c r="AE26" s="180" t="e">
        <f aca="false">E26/$AE$17</f>
        <v>#NAME?</v>
      </c>
      <c r="AF26" s="180" t="e">
        <f aca="false">F26/$AF$17</f>
        <v>#NAME?</v>
      </c>
      <c r="AG26" s="180" t="e">
        <f aca="false">G26/$AG$17</f>
        <v>#NAME?</v>
      </c>
      <c r="AH26" s="180" t="e">
        <f aca="false">H26/$AH$17</f>
        <v>#NAME?</v>
      </c>
      <c r="AI26" s="180" t="e">
        <f aca="false">I26/$AI$17</f>
        <v>#NAME?</v>
      </c>
      <c r="AJ26" s="180" t="e">
        <f aca="false">J26/$AJ$17</f>
        <v>#NAME?</v>
      </c>
      <c r="AK26" s="180" t="e">
        <f aca="false">K26/$AK$17</f>
        <v>#NAME?</v>
      </c>
      <c r="AL26" s="180" t="e">
        <f aca="false">L26/$AL$17</f>
        <v>#NAME?</v>
      </c>
      <c r="AM26" s="181" t="e">
        <f aca="false">M26/$AM$17</f>
        <v>#NAME?</v>
      </c>
      <c r="AN26" s="141"/>
      <c r="AO26" s="162" t="e">
        <f aca="false">+AB26</f>
        <v>#NAME?</v>
      </c>
      <c r="AP26" s="163" t="e">
        <f aca="false">+AO26+AC26</f>
        <v>#NAME?</v>
      </c>
      <c r="AQ26" s="163" t="e">
        <f aca="false">+AP26+AD26</f>
        <v>#NAME?</v>
      </c>
      <c r="AR26" s="163" t="e">
        <f aca="false">+AQ26+AE26</f>
        <v>#NAME?</v>
      </c>
      <c r="AS26" s="163" t="e">
        <f aca="false">+AR26+AF26</f>
        <v>#NAME?</v>
      </c>
      <c r="AT26" s="163" t="e">
        <f aca="false">+AS26+AG26</f>
        <v>#NAME?</v>
      </c>
      <c r="AU26" s="163" t="e">
        <f aca="false">+AT26+AH26</f>
        <v>#NAME?</v>
      </c>
      <c r="AV26" s="163" t="e">
        <f aca="false">+AU26+AI26</f>
        <v>#NAME?</v>
      </c>
      <c r="AW26" s="163" t="e">
        <f aca="false">+AV26+AJ26</f>
        <v>#NAME?</v>
      </c>
      <c r="AX26" s="163" t="e">
        <f aca="false">+AW26+AK26</f>
        <v>#NAME?</v>
      </c>
      <c r="AY26" s="163" t="e">
        <f aca="false">+AX26+AL26</f>
        <v>#NAME?</v>
      </c>
      <c r="AZ26" s="164" t="e">
        <f aca="false">+AY26+AM26</f>
        <v>#NAME?</v>
      </c>
    </row>
    <row r="27" s="199" customFormat="true" ht="15" hidden="false" customHeight="false" outlineLevel="1" collapsed="false">
      <c r="A27" s="189" t="s">
        <v>218</v>
      </c>
      <c r="B27" s="190" t="n">
        <v>30706.08</v>
      </c>
      <c r="C27" s="190" t="n">
        <v>37327.59</v>
      </c>
      <c r="D27" s="190" t="n">
        <v>40752.11</v>
      </c>
      <c r="E27" s="190" t="n">
        <v>40542.87</v>
      </c>
      <c r="F27" s="190" t="n">
        <v>51201.3</v>
      </c>
      <c r="G27" s="190" t="n">
        <v>27218.4</v>
      </c>
      <c r="H27" s="190" t="n">
        <v>44134.62</v>
      </c>
      <c r="I27" s="190" t="n">
        <v>40708.4</v>
      </c>
      <c r="J27" s="190" t="n">
        <v>92455.4</v>
      </c>
      <c r="K27" s="190" t="n">
        <v>71472.4</v>
      </c>
      <c r="L27" s="190" t="n">
        <v>123043.4</v>
      </c>
      <c r="M27" s="191" t="n">
        <v>85656.82</v>
      </c>
      <c r="N27" s="190"/>
      <c r="O27" s="192" t="n">
        <f aca="false">+B27</f>
        <v>30706.08</v>
      </c>
      <c r="P27" s="190" t="n">
        <f aca="false">O27+C27</f>
        <v>68033.67</v>
      </c>
      <c r="Q27" s="190" t="n">
        <f aca="false">P27+D27</f>
        <v>108785.78</v>
      </c>
      <c r="R27" s="190" t="n">
        <f aca="false">Q27+E27</f>
        <v>149328.65</v>
      </c>
      <c r="S27" s="190" t="n">
        <f aca="false">R27+F27</f>
        <v>200529.95</v>
      </c>
      <c r="T27" s="190" t="n">
        <f aca="false">S27+G27</f>
        <v>227748.35</v>
      </c>
      <c r="U27" s="190" t="n">
        <f aca="false">T27+H27</f>
        <v>271882.97</v>
      </c>
      <c r="V27" s="190" t="n">
        <f aca="false">U27+I27</f>
        <v>312591.37</v>
      </c>
      <c r="W27" s="190" t="n">
        <f aca="false">V27+J27</f>
        <v>405046.77</v>
      </c>
      <c r="X27" s="190" t="n">
        <f aca="false">W27+K27</f>
        <v>476519.17</v>
      </c>
      <c r="Y27" s="190" t="n">
        <f aca="false">X27+L27</f>
        <v>599562.57</v>
      </c>
      <c r="Z27" s="191" t="n">
        <f aca="false">Y27+M27</f>
        <v>685219.39</v>
      </c>
      <c r="AA27" s="190"/>
      <c r="AB27" s="193" t="e">
        <f aca="false">+B27/AB$17</f>
        <v>#NAME?</v>
      </c>
      <c r="AC27" s="194" t="e">
        <f aca="false">C27/$AC$17</f>
        <v>#NAME?</v>
      </c>
      <c r="AD27" s="194" t="e">
        <f aca="false">D27/$AD$17</f>
        <v>#NAME?</v>
      </c>
      <c r="AE27" s="194" t="e">
        <f aca="false">E27/$AE$17</f>
        <v>#NAME?</v>
      </c>
      <c r="AF27" s="194" t="e">
        <f aca="false">F27/$AF$17</f>
        <v>#NAME?</v>
      </c>
      <c r="AG27" s="194" t="e">
        <f aca="false">G27/$AG$17</f>
        <v>#NAME?</v>
      </c>
      <c r="AH27" s="194" t="e">
        <f aca="false">H27/$AH$17</f>
        <v>#NAME?</v>
      </c>
      <c r="AI27" s="194" t="e">
        <f aca="false">I27/$AI$17</f>
        <v>#NAME?</v>
      </c>
      <c r="AJ27" s="194" t="e">
        <f aca="false">J27/$AJ$17</f>
        <v>#NAME?</v>
      </c>
      <c r="AK27" s="194" t="e">
        <f aca="false">K27/$AK$17</f>
        <v>#NAME?</v>
      </c>
      <c r="AL27" s="194" t="e">
        <f aca="false">L27/$AL$17</f>
        <v>#NAME?</v>
      </c>
      <c r="AM27" s="195" t="e">
        <f aca="false">M27/$AM$17</f>
        <v>#NAME?</v>
      </c>
      <c r="AN27" s="190"/>
      <c r="AO27" s="196" t="e">
        <f aca="false">+AB27</f>
        <v>#NAME?</v>
      </c>
      <c r="AP27" s="197" t="e">
        <f aca="false">+AO27+AC27</f>
        <v>#NAME?</v>
      </c>
      <c r="AQ27" s="197" t="e">
        <f aca="false">+AP27+AD27</f>
        <v>#NAME?</v>
      </c>
      <c r="AR27" s="197" t="e">
        <f aca="false">+AQ27+AE27</f>
        <v>#NAME?</v>
      </c>
      <c r="AS27" s="197" t="e">
        <f aca="false">+AR27+AF27</f>
        <v>#NAME?</v>
      </c>
      <c r="AT27" s="197" t="e">
        <f aca="false">+AS27+AG27</f>
        <v>#NAME?</v>
      </c>
      <c r="AU27" s="197" t="e">
        <f aca="false">+AT27+AH27</f>
        <v>#NAME?</v>
      </c>
      <c r="AV27" s="197" t="e">
        <f aca="false">+AU27+AI27</f>
        <v>#NAME?</v>
      </c>
      <c r="AW27" s="197" t="e">
        <f aca="false">+AV27+AJ27</f>
        <v>#NAME?</v>
      </c>
      <c r="AX27" s="197" t="e">
        <f aca="false">+AW27+AK27</f>
        <v>#NAME?</v>
      </c>
      <c r="AY27" s="197" t="e">
        <f aca="false">+AX27+AL27</f>
        <v>#NAME?</v>
      </c>
      <c r="AZ27" s="198" t="e">
        <f aca="false">+AY27+AM27</f>
        <v>#NAME?</v>
      </c>
    </row>
    <row r="28" s="199" customFormat="true" ht="15" hidden="false" customHeight="false" outlineLevel="1" collapsed="false">
      <c r="A28" s="189" t="s">
        <v>219</v>
      </c>
      <c r="B28" s="190" t="n">
        <v>185.48</v>
      </c>
      <c r="C28" s="190" t="n">
        <v>91180.04</v>
      </c>
      <c r="D28" s="190" t="n">
        <v>299084.07</v>
      </c>
      <c r="E28" s="190" t="n">
        <v>5551.68</v>
      </c>
      <c r="F28" s="190" t="n">
        <v>42267.49</v>
      </c>
      <c r="G28" s="190" t="n">
        <v>6052.93</v>
      </c>
      <c r="H28" s="190" t="n">
        <v>46.37</v>
      </c>
      <c r="I28" s="190" t="n">
        <v>2920.4</v>
      </c>
      <c r="J28" s="190" t="n">
        <v>100145.94</v>
      </c>
      <c r="K28" s="200" t="n">
        <v>15246.82</v>
      </c>
      <c r="L28" s="190" t="n">
        <v>23940.78</v>
      </c>
      <c r="M28" s="191" t="n">
        <v>3828.94</v>
      </c>
      <c r="N28" s="190"/>
      <c r="O28" s="192" t="n">
        <f aca="false">+B28</f>
        <v>185.48</v>
      </c>
      <c r="P28" s="190" t="n">
        <f aca="false">O28+C28</f>
        <v>91365.52</v>
      </c>
      <c r="Q28" s="190" t="n">
        <f aca="false">P28+D28</f>
        <v>390449.59</v>
      </c>
      <c r="R28" s="190" t="n">
        <f aca="false">Q28+E28</f>
        <v>396001.27</v>
      </c>
      <c r="S28" s="190" t="n">
        <f aca="false">R28+F28</f>
        <v>438268.76</v>
      </c>
      <c r="T28" s="190" t="n">
        <f aca="false">S28+G28</f>
        <v>444321.69</v>
      </c>
      <c r="U28" s="190" t="n">
        <f aca="false">T28+H28</f>
        <v>444368.06</v>
      </c>
      <c r="V28" s="190" t="n">
        <f aca="false">U28+I28</f>
        <v>447288.46</v>
      </c>
      <c r="W28" s="190" t="n">
        <f aca="false">V28+J28</f>
        <v>547434.4</v>
      </c>
      <c r="X28" s="190" t="n">
        <f aca="false">W28+K28</f>
        <v>562681.22</v>
      </c>
      <c r="Y28" s="190" t="n">
        <f aca="false">X28+L28</f>
        <v>586622</v>
      </c>
      <c r="Z28" s="191" t="n">
        <f aca="false">Y28+M28</f>
        <v>590450.94</v>
      </c>
      <c r="AA28" s="190"/>
      <c r="AB28" s="193" t="e">
        <f aca="false">+B28/AB$17</f>
        <v>#NAME?</v>
      </c>
      <c r="AC28" s="194" t="e">
        <f aca="false">C28/$AC$17</f>
        <v>#NAME?</v>
      </c>
      <c r="AD28" s="194" t="e">
        <f aca="false">D28/$AD$17</f>
        <v>#NAME?</v>
      </c>
      <c r="AE28" s="194" t="e">
        <f aca="false">E28/$AE$17</f>
        <v>#NAME?</v>
      </c>
      <c r="AF28" s="194" t="e">
        <f aca="false">F28/$AF$17</f>
        <v>#NAME?</v>
      </c>
      <c r="AG28" s="194" t="e">
        <f aca="false">G28/$AG$17</f>
        <v>#NAME?</v>
      </c>
      <c r="AH28" s="194" t="e">
        <f aca="false">H28/$AH$17</f>
        <v>#NAME?</v>
      </c>
      <c r="AI28" s="194" t="e">
        <f aca="false">I28/$AI$17</f>
        <v>#NAME?</v>
      </c>
      <c r="AJ28" s="194" t="e">
        <f aca="false">J28/$AJ$17</f>
        <v>#NAME?</v>
      </c>
      <c r="AK28" s="194" t="e">
        <f aca="false">K28/$AK$17</f>
        <v>#NAME?</v>
      </c>
      <c r="AL28" s="194" t="e">
        <f aca="false">L28/$AL$17</f>
        <v>#NAME?</v>
      </c>
      <c r="AM28" s="195" t="e">
        <f aca="false">M28/$AM$17</f>
        <v>#NAME?</v>
      </c>
      <c r="AN28" s="190"/>
      <c r="AO28" s="196" t="e">
        <f aca="false">+AB28</f>
        <v>#NAME?</v>
      </c>
      <c r="AP28" s="197" t="e">
        <f aca="false">+AO28+AC28</f>
        <v>#NAME?</v>
      </c>
      <c r="AQ28" s="197" t="e">
        <f aca="false">+AP28+AD28</f>
        <v>#NAME?</v>
      </c>
      <c r="AR28" s="197" t="e">
        <f aca="false">+AQ28+AE28</f>
        <v>#NAME?</v>
      </c>
      <c r="AS28" s="197" t="e">
        <f aca="false">+AR28+AF28</f>
        <v>#NAME?</v>
      </c>
      <c r="AT28" s="197" t="e">
        <f aca="false">+AS28+AG28</f>
        <v>#NAME?</v>
      </c>
      <c r="AU28" s="197" t="e">
        <f aca="false">+AT28+AH28</f>
        <v>#NAME?</v>
      </c>
      <c r="AV28" s="197" t="e">
        <f aca="false">+AU28+AI28</f>
        <v>#NAME?</v>
      </c>
      <c r="AW28" s="197" t="e">
        <f aca="false">+AV28+AJ28</f>
        <v>#NAME?</v>
      </c>
      <c r="AX28" s="197" t="e">
        <f aca="false">+AW28+AK28</f>
        <v>#NAME?</v>
      </c>
      <c r="AY28" s="197" t="e">
        <f aca="false">+AX28+AL28</f>
        <v>#NAME?</v>
      </c>
      <c r="AZ28" s="198" t="e">
        <f aca="false">+AY28+AM28</f>
        <v>#NAME?</v>
      </c>
    </row>
    <row r="29" s="187" customFormat="true" ht="15" hidden="false" customHeight="false" outlineLevel="1" collapsed="false">
      <c r="A29" s="139" t="s">
        <v>299</v>
      </c>
      <c r="B29" s="182" t="n">
        <f aca="false">B25-SUM(B27:B28)</f>
        <v>5185570.78</v>
      </c>
      <c r="C29" s="182" t="n">
        <f aca="false">C25-SUM(C27:C28)</f>
        <v>3373934.42</v>
      </c>
      <c r="D29" s="182" t="n">
        <f aca="false">D25-SUM(D27:D28)</f>
        <v>2564373.57</v>
      </c>
      <c r="E29" s="182" t="n">
        <f aca="false">E25-SUM(E27:E28)</f>
        <v>2713817.65</v>
      </c>
      <c r="F29" s="182" t="n">
        <f aca="false">F25-SUM(F27:F28)</f>
        <v>1898812.95</v>
      </c>
      <c r="G29" s="182" t="n">
        <f aca="false">G25-SUM(G27:G28)</f>
        <v>2559039.07</v>
      </c>
      <c r="H29" s="182" t="n">
        <f aca="false">H25-SUM(H27:H28)</f>
        <v>1612424.78</v>
      </c>
      <c r="I29" s="182" t="n">
        <v>1346250.71</v>
      </c>
      <c r="J29" s="182" t="n">
        <v>1022936.23</v>
      </c>
      <c r="K29" s="182" t="n">
        <v>5777968.52</v>
      </c>
      <c r="L29" s="182" t="n">
        <v>9283064.2</v>
      </c>
      <c r="M29" s="182" t="n">
        <v>7837975.66</v>
      </c>
      <c r="N29" s="182" t="n">
        <f aca="false">N25-SUM(N27:N28)</f>
        <v>0</v>
      </c>
      <c r="O29" s="182" t="n">
        <f aca="false">O25-SUM(O27:O28)</f>
        <v>5185570.78</v>
      </c>
      <c r="P29" s="182" t="n">
        <f aca="false">P25-SUM(P27:P28)</f>
        <v>8559505.2</v>
      </c>
      <c r="Q29" s="182" t="n">
        <f aca="false">Q25-SUM(Q27:Q28)</f>
        <v>11123878.77</v>
      </c>
      <c r="R29" s="182" t="n">
        <f aca="false">R25-SUM(R27:R28)</f>
        <v>13837696.42</v>
      </c>
      <c r="S29" s="182" t="n">
        <f aca="false">S25-SUM(S27:S28)</f>
        <v>15736509.37</v>
      </c>
      <c r="T29" s="182" t="n">
        <f aca="false">T25-SUM(T27:T28)</f>
        <v>18295548.44</v>
      </c>
      <c r="U29" s="182" t="n">
        <f aca="false">U25-SUM(U27:U28)</f>
        <v>19907973.22</v>
      </c>
      <c r="V29" s="182" t="n">
        <f aca="false">V25-SUM(V27:V28)</f>
        <v>21254223.93</v>
      </c>
      <c r="W29" s="182" t="n">
        <f aca="false">W25-SUM(W27:W28)</f>
        <v>22277160.16</v>
      </c>
      <c r="X29" s="182" t="n">
        <f aca="false">X25-SUM(X27:X28)</f>
        <v>28055128.68</v>
      </c>
      <c r="Y29" s="182" t="n">
        <f aca="false">Y25-SUM(Y27:Y28)</f>
        <v>37338192.88</v>
      </c>
      <c r="Z29" s="182" t="n">
        <f aca="false">Z25-SUM(Z27:Z28)</f>
        <v>45176168.54</v>
      </c>
      <c r="AA29" s="182" t="n">
        <f aca="false">AA25-SUM(AA27:AA28)</f>
        <v>0</v>
      </c>
      <c r="AB29" s="182" t="e">
        <f aca="false">AB25-SUM(AB27:AB28)</f>
        <v>#NAME?</v>
      </c>
      <c r="AC29" s="182" t="e">
        <f aca="false">AC25-SUM(AC27:AC28)</f>
        <v>#NAME?</v>
      </c>
      <c r="AD29" s="182" t="e">
        <f aca="false">AD25-SUM(AD27:AD28)</f>
        <v>#NAME?</v>
      </c>
      <c r="AE29" s="182" t="e">
        <f aca="false">AE25-SUM(AE27:AE28)</f>
        <v>#NAME?</v>
      </c>
      <c r="AF29" s="182" t="e">
        <f aca="false">AF25-SUM(AF27:AF28)</f>
        <v>#NAME?</v>
      </c>
      <c r="AG29" s="182" t="e">
        <f aca="false">AG25-SUM(AG27:AG28)</f>
        <v>#NAME?</v>
      </c>
      <c r="AH29" s="182" t="e">
        <f aca="false">AH25-SUM(AH27:AH28)</f>
        <v>#NAME?</v>
      </c>
      <c r="AI29" s="182" t="e">
        <f aca="false">AI25-SUM(AI27:AI28)</f>
        <v>#NAME?</v>
      </c>
      <c r="AJ29" s="182" t="e">
        <f aca="false">AJ25-SUM(AJ27:AJ28)</f>
        <v>#NAME?</v>
      </c>
      <c r="AK29" s="182" t="e">
        <f aca="false">AK25-SUM(AK27:AK28)</f>
        <v>#NAME?</v>
      </c>
      <c r="AL29" s="182" t="e">
        <f aca="false">AL25-SUM(AL27:AL28)</f>
        <v>#NAME?</v>
      </c>
      <c r="AM29" s="182" t="e">
        <f aca="false">AM25-SUM(AM27:AM28)</f>
        <v>#NAME?</v>
      </c>
      <c r="AN29" s="182" t="n">
        <f aca="false">AN25-SUM(AN27:AN28)</f>
        <v>0</v>
      </c>
      <c r="AO29" s="182" t="e">
        <f aca="false">AO25-SUM(AO27:AO28)</f>
        <v>#NAME?</v>
      </c>
      <c r="AP29" s="182" t="e">
        <f aca="false">AP25-SUM(AP27:AP28)</f>
        <v>#NAME?</v>
      </c>
      <c r="AQ29" s="182" t="e">
        <f aca="false">AQ25-SUM(AQ27:AQ28)</f>
        <v>#NAME?</v>
      </c>
      <c r="AR29" s="182" t="e">
        <f aca="false">AR25-SUM(AR27:AR28)</f>
        <v>#NAME?</v>
      </c>
      <c r="AS29" s="182" t="e">
        <f aca="false">AS25-SUM(AS27:AS28)</f>
        <v>#NAME?</v>
      </c>
      <c r="AT29" s="182" t="e">
        <f aca="false">AT25-SUM(AT27:AT28)</f>
        <v>#NAME?</v>
      </c>
      <c r="AU29" s="182" t="e">
        <f aca="false">AU25-SUM(AU27:AU28)</f>
        <v>#NAME?</v>
      </c>
      <c r="AV29" s="182" t="e">
        <f aca="false">AV25-SUM(AV27:AV28)</f>
        <v>#NAME?</v>
      </c>
      <c r="AW29" s="182" t="e">
        <f aca="false">AW25-SUM(AW27:AW28)</f>
        <v>#NAME?</v>
      </c>
      <c r="AX29" s="182" t="e">
        <f aca="false">AX25-SUM(AX27:AX28)</f>
        <v>#NAME?</v>
      </c>
      <c r="AY29" s="182" t="e">
        <f aca="false">AY25-SUM(AY27:AY28)</f>
        <v>#NAME?</v>
      </c>
      <c r="AZ29" s="182" t="e">
        <f aca="false">AZ25-SUM(AZ27:AZ28)</f>
        <v>#NAME?</v>
      </c>
    </row>
    <row r="30" s="199" customFormat="true" ht="15" hidden="false" customHeight="false" outlineLevel="1" collapsed="false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1"/>
      <c r="N30" s="190"/>
      <c r="O30" s="192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1"/>
      <c r="AA30" s="190"/>
      <c r="AB30" s="193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5"/>
      <c r="AN30" s="190"/>
      <c r="AO30" s="196"/>
      <c r="AP30" s="197"/>
      <c r="AQ30" s="197"/>
      <c r="AR30" s="197"/>
      <c r="AS30" s="197"/>
      <c r="AT30" s="197"/>
      <c r="AU30" s="197"/>
      <c r="AV30" s="197"/>
      <c r="AW30" s="197"/>
      <c r="AX30" s="197"/>
      <c r="AY30" s="197"/>
      <c r="AZ30" s="198"/>
    </row>
    <row r="31" s="199" customFormat="true" ht="15" hidden="false" customHeight="false" outlineLevel="1" collapsed="false">
      <c r="A31" s="189"/>
      <c r="B31" s="190"/>
      <c r="C31" s="190"/>
      <c r="D31" s="190"/>
      <c r="E31" s="190"/>
      <c r="F31" s="190"/>
      <c r="G31" s="190"/>
      <c r="H31" s="190"/>
      <c r="I31" s="190" t="n">
        <v>0</v>
      </c>
      <c r="J31" s="190" t="n">
        <v>-8214510.81</v>
      </c>
      <c r="K31" s="190" t="n">
        <v>-3565360.64</v>
      </c>
      <c r="L31" s="190" t="n">
        <v>0</v>
      </c>
      <c r="M31" s="191" t="n">
        <v>0</v>
      </c>
      <c r="N31" s="190"/>
      <c r="O31" s="192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1"/>
      <c r="AA31" s="190"/>
      <c r="AB31" s="193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5"/>
      <c r="AN31" s="190"/>
      <c r="AO31" s="196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8"/>
    </row>
    <row r="32" customFormat="false" ht="15" hidden="false" customHeight="false" outlineLevel="1" collapsed="false">
      <c r="A32" s="188" t="s">
        <v>203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56"/>
      <c r="N32" s="141"/>
      <c r="O32" s="157" t="n">
        <f aca="false">+B32</f>
        <v>0</v>
      </c>
      <c r="P32" s="158" t="n">
        <f aca="false">O32+C32</f>
        <v>0</v>
      </c>
      <c r="Q32" s="158" t="n">
        <f aca="false">P32+D32</f>
        <v>0</v>
      </c>
      <c r="R32" s="158" t="n">
        <f aca="false">Q32+E32</f>
        <v>0</v>
      </c>
      <c r="S32" s="158" t="n">
        <f aca="false">R32+F32</f>
        <v>0</v>
      </c>
      <c r="T32" s="158" t="n">
        <f aca="false">S32+G32</f>
        <v>0</v>
      </c>
      <c r="U32" s="158" t="n">
        <f aca="false">T32+H32</f>
        <v>0</v>
      </c>
      <c r="V32" s="158" t="n">
        <f aca="false">U32+I32</f>
        <v>0</v>
      </c>
      <c r="W32" s="158" t="n">
        <f aca="false">V32+J32</f>
        <v>0</v>
      </c>
      <c r="X32" s="158" t="n">
        <f aca="false">W32+K32</f>
        <v>0</v>
      </c>
      <c r="Y32" s="158" t="n">
        <f aca="false">X32+L32</f>
        <v>0</v>
      </c>
      <c r="Z32" s="159" t="n">
        <f aca="false">Y32+M32</f>
        <v>0</v>
      </c>
      <c r="AA32" s="141"/>
      <c r="AB32" s="179" t="e">
        <f aca="false">+B32/AB$17</f>
        <v>#NAME?</v>
      </c>
      <c r="AC32" s="180" t="e">
        <f aca="false">C32/$AC$17</f>
        <v>#NAME?</v>
      </c>
      <c r="AD32" s="180" t="e">
        <f aca="false">D32/$AD$17</f>
        <v>#NAME?</v>
      </c>
      <c r="AE32" s="180" t="e">
        <f aca="false">E32/$AE$17</f>
        <v>#NAME?</v>
      </c>
      <c r="AF32" s="180" t="e">
        <f aca="false">F32/$AF$17</f>
        <v>#NAME?</v>
      </c>
      <c r="AG32" s="180" t="e">
        <f aca="false">G32/$AG$17</f>
        <v>#NAME?</v>
      </c>
      <c r="AH32" s="180" t="e">
        <f aca="false">H32/$AH$17</f>
        <v>#NAME?</v>
      </c>
      <c r="AI32" s="180" t="e">
        <f aca="false">I32/$AI$17</f>
        <v>#NAME?</v>
      </c>
      <c r="AJ32" s="180" t="e">
        <f aca="false">J32/$AJ$17</f>
        <v>#NAME?</v>
      </c>
      <c r="AK32" s="180" t="e">
        <f aca="false">K32/$AK$17</f>
        <v>#NAME?</v>
      </c>
      <c r="AL32" s="180" t="e">
        <f aca="false">L32/$AL$17</f>
        <v>#NAME?</v>
      </c>
      <c r="AM32" s="181" t="e">
        <f aca="false">M32/$AM$17</f>
        <v>#NAME?</v>
      </c>
      <c r="AN32" s="141"/>
      <c r="AO32" s="162" t="e">
        <f aca="false">+AB32</f>
        <v>#NAME?</v>
      </c>
      <c r="AP32" s="163" t="e">
        <f aca="false">+AO32+AC32</f>
        <v>#NAME?</v>
      </c>
      <c r="AQ32" s="163" t="e">
        <f aca="false">+AP32+AD32</f>
        <v>#NAME?</v>
      </c>
      <c r="AR32" s="163" t="e">
        <f aca="false">+AQ32+AE32</f>
        <v>#NAME?</v>
      </c>
      <c r="AS32" s="163" t="e">
        <f aca="false">+AR32+AF32</f>
        <v>#NAME?</v>
      </c>
      <c r="AT32" s="163" t="e">
        <f aca="false">+AS32+AG32</f>
        <v>#NAME?</v>
      </c>
      <c r="AU32" s="163" t="e">
        <f aca="false">+AT32+AH32</f>
        <v>#NAME?</v>
      </c>
      <c r="AV32" s="163" t="e">
        <f aca="false">+AU32+AI32</f>
        <v>#NAME?</v>
      </c>
      <c r="AW32" s="163" t="e">
        <f aca="false">+AV32+AJ32</f>
        <v>#NAME?</v>
      </c>
      <c r="AX32" s="163" t="e">
        <f aca="false">+AW32+AK32</f>
        <v>#NAME?</v>
      </c>
      <c r="AY32" s="163" t="e">
        <f aca="false">+AX32+AL32</f>
        <v>#NAME?</v>
      </c>
      <c r="AZ32" s="164" t="e">
        <f aca="false">+AY32+AM32</f>
        <v>#NAME?</v>
      </c>
    </row>
    <row r="33" s="4" customFormat="true" ht="15" hidden="false" customHeight="false" outlineLevel="1" collapsed="false">
      <c r="A33" s="189" t="s">
        <v>204</v>
      </c>
      <c r="B33" s="141" t="n">
        <v>1129175.04</v>
      </c>
      <c r="C33" s="141" t="n">
        <v>1449433.79</v>
      </c>
      <c r="D33" s="141" t="n">
        <v>1580873</v>
      </c>
      <c r="E33" s="141" t="n">
        <v>1210686.16</v>
      </c>
      <c r="F33" s="141" t="n">
        <v>920854.62</v>
      </c>
      <c r="G33" s="141" t="n">
        <v>1100540.36</v>
      </c>
      <c r="H33" s="141" t="n">
        <v>697910.24</v>
      </c>
      <c r="I33" s="141" t="n">
        <v>766862.48</v>
      </c>
      <c r="J33" s="141" t="n">
        <v>675931</v>
      </c>
      <c r="K33" s="141" t="n">
        <v>1389133.38</v>
      </c>
      <c r="L33" s="141" t="n">
        <v>1710525.1</v>
      </c>
      <c r="M33" s="156" t="n">
        <v>1173714.44</v>
      </c>
      <c r="N33" s="141"/>
      <c r="O33" s="201" t="n">
        <f aca="false">+B33</f>
        <v>1129175.04</v>
      </c>
      <c r="P33" s="202" t="n">
        <f aca="false">O33+C33</f>
        <v>2578608.83</v>
      </c>
      <c r="Q33" s="202" t="n">
        <f aca="false">P33+D33</f>
        <v>4159481.83</v>
      </c>
      <c r="R33" s="202" t="n">
        <f aca="false">Q33+E33</f>
        <v>5370167.99</v>
      </c>
      <c r="S33" s="202" t="n">
        <f aca="false">R33+F33</f>
        <v>6291022.61</v>
      </c>
      <c r="T33" s="202" t="n">
        <f aca="false">S33+G33</f>
        <v>7391562.97</v>
      </c>
      <c r="U33" s="202" t="n">
        <f aca="false">T33+H33</f>
        <v>8089473.21</v>
      </c>
      <c r="V33" s="202" t="n">
        <f aca="false">U33+I33</f>
        <v>8856335.69</v>
      </c>
      <c r="W33" s="202" t="n">
        <f aca="false">V33+J33</f>
        <v>9532266.69</v>
      </c>
      <c r="X33" s="202" t="n">
        <f aca="false">W33+K33</f>
        <v>10921400.07</v>
      </c>
      <c r="Y33" s="202" t="n">
        <f aca="false">X33+L33</f>
        <v>12631925.17</v>
      </c>
      <c r="Z33" s="203" t="n">
        <f aca="false">Y33+M33</f>
        <v>13805639.61</v>
      </c>
      <c r="AA33" s="141"/>
      <c r="AB33" s="165" t="e">
        <f aca="false">+B33/AB$17</f>
        <v>#NAME?</v>
      </c>
      <c r="AC33" s="141" t="e">
        <f aca="false">C33/$AC$17</f>
        <v>#NAME?</v>
      </c>
      <c r="AD33" s="141" t="e">
        <f aca="false">D33/$AD$17</f>
        <v>#NAME?</v>
      </c>
      <c r="AE33" s="141" t="e">
        <f aca="false">E33/$AE$17</f>
        <v>#NAME?</v>
      </c>
      <c r="AF33" s="141" t="e">
        <f aca="false">F33/$AF$17</f>
        <v>#NAME?</v>
      </c>
      <c r="AG33" s="141" t="e">
        <f aca="false">G33/$AG$17</f>
        <v>#NAME?</v>
      </c>
      <c r="AH33" s="141" t="e">
        <f aca="false">H33/$AH$17</f>
        <v>#NAME?</v>
      </c>
      <c r="AI33" s="141" t="e">
        <f aca="false">I33/$AI$17</f>
        <v>#NAME?</v>
      </c>
      <c r="AJ33" s="141" t="e">
        <f aca="false">J33/$AJ$17</f>
        <v>#NAME?</v>
      </c>
      <c r="AK33" s="141" t="e">
        <f aca="false">K33/$AK$17</f>
        <v>#NAME?</v>
      </c>
      <c r="AL33" s="141" t="e">
        <f aca="false">L33/$AL$17</f>
        <v>#NAME?</v>
      </c>
      <c r="AM33" s="156" t="e">
        <f aca="false">M33/$AM$17</f>
        <v>#NAME?</v>
      </c>
      <c r="AN33" s="141"/>
      <c r="AO33" s="165" t="e">
        <f aca="false">+AB33</f>
        <v>#NAME?</v>
      </c>
      <c r="AP33" s="141" t="e">
        <f aca="false">+AO33+AC33</f>
        <v>#NAME?</v>
      </c>
      <c r="AQ33" s="141" t="e">
        <f aca="false">+AP33+AD33</f>
        <v>#NAME?</v>
      </c>
      <c r="AR33" s="141" t="e">
        <f aca="false">+AQ33+AE33</f>
        <v>#NAME?</v>
      </c>
      <c r="AS33" s="141" t="e">
        <f aca="false">+AR33+AF33</f>
        <v>#NAME?</v>
      </c>
      <c r="AT33" s="141" t="e">
        <f aca="false">+AS33+AG33</f>
        <v>#NAME?</v>
      </c>
      <c r="AU33" s="141" t="e">
        <f aca="false">+AT33+AH33</f>
        <v>#NAME?</v>
      </c>
      <c r="AV33" s="141" t="e">
        <f aca="false">+AU33+AI33</f>
        <v>#NAME?</v>
      </c>
      <c r="AW33" s="141" t="e">
        <f aca="false">+AV33+AJ33</f>
        <v>#NAME?</v>
      </c>
      <c r="AX33" s="141" t="e">
        <f aca="false">+AW33+AK33</f>
        <v>#NAME?</v>
      </c>
      <c r="AY33" s="141" t="e">
        <f aca="false">+AX33+AL33</f>
        <v>#NAME?</v>
      </c>
      <c r="AZ33" s="156" t="e">
        <f aca="false">+AY33+AM33</f>
        <v>#NAME?</v>
      </c>
    </row>
    <row r="34" s="4" customFormat="true" ht="15" hidden="false" customHeight="false" outlineLevel="1" collapsed="false">
      <c r="A34" s="204" t="s">
        <v>205</v>
      </c>
      <c r="B34" s="141" t="n">
        <v>1076</v>
      </c>
      <c r="C34" s="141" t="n">
        <v>5401.66</v>
      </c>
      <c r="D34" s="141" t="n">
        <v>65631.5</v>
      </c>
      <c r="E34" s="141" t="n">
        <v>19557</v>
      </c>
      <c r="F34" s="141" t="n">
        <v>-721</v>
      </c>
      <c r="G34" s="141" t="n">
        <v>11696</v>
      </c>
      <c r="H34" s="141" t="n">
        <v>4982</v>
      </c>
      <c r="I34" s="141" t="n">
        <v>0</v>
      </c>
      <c r="J34" s="141" t="n">
        <v>0</v>
      </c>
      <c r="K34" s="141" t="n">
        <v>0</v>
      </c>
      <c r="L34" s="141" t="n">
        <v>0</v>
      </c>
      <c r="M34" s="156" t="n">
        <v>0</v>
      </c>
      <c r="N34" s="141"/>
      <c r="O34" s="201" t="n">
        <f aca="false">+B34</f>
        <v>1076</v>
      </c>
      <c r="P34" s="202" t="n">
        <f aca="false">O34+C34</f>
        <v>6477.66</v>
      </c>
      <c r="Q34" s="202" t="n">
        <f aca="false">P34+D34</f>
        <v>72109.16</v>
      </c>
      <c r="R34" s="202" t="n">
        <f aca="false">Q34+E34</f>
        <v>91666.16</v>
      </c>
      <c r="S34" s="202" t="n">
        <f aca="false">R34+F34</f>
        <v>90945.16</v>
      </c>
      <c r="T34" s="202" t="n">
        <f aca="false">S34+G34</f>
        <v>102641.16</v>
      </c>
      <c r="U34" s="202" t="n">
        <f aca="false">T34+H34</f>
        <v>107623.16</v>
      </c>
      <c r="V34" s="202" t="n">
        <f aca="false">U34+I34</f>
        <v>107623.16</v>
      </c>
      <c r="W34" s="202" t="n">
        <f aca="false">V34+J34</f>
        <v>107623.16</v>
      </c>
      <c r="X34" s="202" t="n">
        <f aca="false">W34+K34</f>
        <v>107623.16</v>
      </c>
      <c r="Y34" s="202" t="n">
        <f aca="false">X34+L34</f>
        <v>107623.16</v>
      </c>
      <c r="Z34" s="203" t="n">
        <f aca="false">Y34+M34</f>
        <v>107623.16</v>
      </c>
      <c r="AA34" s="141"/>
      <c r="AB34" s="165" t="e">
        <f aca="false">+B34/AB$17</f>
        <v>#NAME?</v>
      </c>
      <c r="AC34" s="141" t="e">
        <f aca="false">C34/$AC$17</f>
        <v>#NAME?</v>
      </c>
      <c r="AD34" s="141" t="e">
        <f aca="false">D34/$AD$17</f>
        <v>#NAME?</v>
      </c>
      <c r="AE34" s="141" t="e">
        <f aca="false">E34/$AE$17</f>
        <v>#NAME?</v>
      </c>
      <c r="AF34" s="141" t="e">
        <f aca="false">F34/$AF$17</f>
        <v>#NAME?</v>
      </c>
      <c r="AG34" s="141" t="e">
        <f aca="false">G34/$AG$17</f>
        <v>#NAME?</v>
      </c>
      <c r="AH34" s="141" t="e">
        <f aca="false">H34/$AH$17</f>
        <v>#NAME?</v>
      </c>
      <c r="AI34" s="141" t="e">
        <f aca="false">I34/$AI$17</f>
        <v>#NAME?</v>
      </c>
      <c r="AJ34" s="141" t="e">
        <f aca="false">J34/$AJ$17</f>
        <v>#NAME?</v>
      </c>
      <c r="AK34" s="141" t="e">
        <f aca="false">K34/$AK$17</f>
        <v>#NAME?</v>
      </c>
      <c r="AL34" s="141" t="e">
        <f aca="false">L34/$AL$17</f>
        <v>#NAME?</v>
      </c>
      <c r="AM34" s="156" t="e">
        <f aca="false">M34/$AM$17</f>
        <v>#NAME?</v>
      </c>
      <c r="AN34" s="141"/>
      <c r="AO34" s="165" t="e">
        <f aca="false">+AB34</f>
        <v>#NAME?</v>
      </c>
      <c r="AP34" s="141" t="e">
        <f aca="false">+AO34+AC34</f>
        <v>#NAME?</v>
      </c>
      <c r="AQ34" s="141" t="e">
        <f aca="false">+AP34+AD34</f>
        <v>#NAME?</v>
      </c>
      <c r="AR34" s="141" t="e">
        <f aca="false">+AQ34+AE34</f>
        <v>#NAME?</v>
      </c>
      <c r="AS34" s="141" t="e">
        <f aca="false">+AR34+AF34</f>
        <v>#NAME?</v>
      </c>
      <c r="AT34" s="141" t="e">
        <f aca="false">+AS34+AG34</f>
        <v>#NAME?</v>
      </c>
      <c r="AU34" s="141" t="e">
        <f aca="false">+AT34+AH34</f>
        <v>#NAME?</v>
      </c>
      <c r="AV34" s="141" t="e">
        <f aca="false">+AU34+AI34</f>
        <v>#NAME?</v>
      </c>
      <c r="AW34" s="141" t="e">
        <f aca="false">+AV34+AJ34</f>
        <v>#NAME?</v>
      </c>
      <c r="AX34" s="141" t="e">
        <f aca="false">+AW34+AK34</f>
        <v>#NAME?</v>
      </c>
      <c r="AY34" s="141" t="e">
        <f aca="false">+AX34+AL34</f>
        <v>#NAME?</v>
      </c>
      <c r="AZ34" s="156" t="e">
        <f aca="false">+AY34+AM34</f>
        <v>#NAME?</v>
      </c>
    </row>
    <row r="35" s="4" customFormat="true" ht="15" hidden="false" customHeight="false" outlineLevel="0" collapsed="false">
      <c r="A35" s="189" t="s">
        <v>212</v>
      </c>
      <c r="B35" s="141" t="n">
        <v>141500</v>
      </c>
      <c r="C35" s="141" t="n">
        <v>76800</v>
      </c>
      <c r="D35" s="141" t="n">
        <v>101300</v>
      </c>
      <c r="E35" s="141" t="n">
        <v>324400</v>
      </c>
      <c r="F35" s="141" t="n">
        <v>114205.76</v>
      </c>
      <c r="G35" s="141" t="n">
        <v>131881.8</v>
      </c>
      <c r="H35" s="141" t="n">
        <v>175619.02</v>
      </c>
      <c r="I35" s="141" t="n">
        <v>150563.96</v>
      </c>
      <c r="J35" s="141" t="n">
        <v>102118.24</v>
      </c>
      <c r="K35" s="141" t="n">
        <v>297558.95</v>
      </c>
      <c r="L35" s="141" t="n">
        <v>315678.28</v>
      </c>
      <c r="M35" s="156" t="n">
        <v>28369.86</v>
      </c>
      <c r="N35" s="141"/>
      <c r="O35" s="201" t="n">
        <f aca="false">+B35</f>
        <v>141500</v>
      </c>
      <c r="P35" s="202" t="n">
        <f aca="false">O35+C35</f>
        <v>218300</v>
      </c>
      <c r="Q35" s="202" t="n">
        <f aca="false">P35+D35</f>
        <v>319600</v>
      </c>
      <c r="R35" s="202" t="n">
        <f aca="false">Q35+E35</f>
        <v>644000</v>
      </c>
      <c r="S35" s="202" t="n">
        <f aca="false">R35+F35</f>
        <v>758205.76</v>
      </c>
      <c r="T35" s="202" t="n">
        <f aca="false">S35+G35</f>
        <v>890087.56</v>
      </c>
      <c r="U35" s="202" t="n">
        <f aca="false">T35+H35</f>
        <v>1065706.58</v>
      </c>
      <c r="V35" s="202" t="n">
        <f aca="false">U35+I35</f>
        <v>1216270.54</v>
      </c>
      <c r="W35" s="202" t="n">
        <f aca="false">V35+J35</f>
        <v>1318388.78</v>
      </c>
      <c r="X35" s="202" t="n">
        <f aca="false">W35+K35</f>
        <v>1615947.73</v>
      </c>
      <c r="Y35" s="202" t="n">
        <f aca="false">X35+L35</f>
        <v>1931626.01</v>
      </c>
      <c r="Z35" s="203" t="n">
        <f aca="false">Y35+M35</f>
        <v>1959995.87</v>
      </c>
      <c r="AA35" s="141"/>
      <c r="AB35" s="165" t="e">
        <f aca="false">+B35/AB$17</f>
        <v>#NAME?</v>
      </c>
      <c r="AC35" s="141" t="e">
        <f aca="false">C35/$AC$17</f>
        <v>#NAME?</v>
      </c>
      <c r="AD35" s="141" t="e">
        <f aca="false">D35/$AD$17</f>
        <v>#NAME?</v>
      </c>
      <c r="AE35" s="141" t="e">
        <f aca="false">E35/$AE$17</f>
        <v>#NAME?</v>
      </c>
      <c r="AF35" s="141" t="e">
        <f aca="false">F35/$AF$17</f>
        <v>#NAME?</v>
      </c>
      <c r="AG35" s="141" t="e">
        <f aca="false">G35/$AG$17</f>
        <v>#NAME?</v>
      </c>
      <c r="AH35" s="141" t="e">
        <f aca="false">H35/$AH$17</f>
        <v>#NAME?</v>
      </c>
      <c r="AI35" s="141" t="e">
        <f aca="false">I35/$AI$17</f>
        <v>#NAME?</v>
      </c>
      <c r="AJ35" s="141" t="e">
        <f aca="false">J35/$AJ$17</f>
        <v>#NAME?</v>
      </c>
      <c r="AK35" s="141" t="e">
        <f aca="false">K35/$AK$17</f>
        <v>#NAME?</v>
      </c>
      <c r="AL35" s="141" t="e">
        <f aca="false">L35/$AL$17</f>
        <v>#NAME?</v>
      </c>
      <c r="AM35" s="156" t="e">
        <f aca="false">M35/$AM$17</f>
        <v>#NAME?</v>
      </c>
      <c r="AN35" s="141"/>
      <c r="AO35" s="165" t="e">
        <f aca="false">+AB35</f>
        <v>#NAME?</v>
      </c>
      <c r="AP35" s="141" t="e">
        <f aca="false">+AO35+AC35</f>
        <v>#NAME?</v>
      </c>
      <c r="AQ35" s="141" t="e">
        <f aca="false">+AP35+AD35</f>
        <v>#NAME?</v>
      </c>
      <c r="AR35" s="141" t="e">
        <f aca="false">+AQ35+AE35</f>
        <v>#NAME?</v>
      </c>
      <c r="AS35" s="141" t="e">
        <f aca="false">+AR35+AF35</f>
        <v>#NAME?</v>
      </c>
      <c r="AT35" s="141" t="e">
        <f aca="false">+AS35+AG35</f>
        <v>#NAME?</v>
      </c>
      <c r="AU35" s="141" t="e">
        <f aca="false">+AT35+AH35</f>
        <v>#NAME?</v>
      </c>
      <c r="AV35" s="141" t="e">
        <f aca="false">+AU35+AI35</f>
        <v>#NAME?</v>
      </c>
      <c r="AW35" s="141" t="e">
        <f aca="false">+AV35+AJ35</f>
        <v>#NAME?</v>
      </c>
      <c r="AX35" s="141" t="e">
        <f aca="false">+AW35+AK35</f>
        <v>#NAME?</v>
      </c>
      <c r="AY35" s="141" t="e">
        <f aca="false">+AX35+AL35</f>
        <v>#NAME?</v>
      </c>
      <c r="AZ35" s="156" t="e">
        <f aca="false">+AY35+AM35</f>
        <v>#NAME?</v>
      </c>
    </row>
    <row r="36" s="4" customFormat="true" ht="15" hidden="false" customHeight="false" outlineLevel="0" collapsed="false">
      <c r="A36" s="189" t="s">
        <v>206</v>
      </c>
      <c r="B36" s="190" t="n">
        <v>223362.75</v>
      </c>
      <c r="C36" s="190" t="n">
        <v>349767.13</v>
      </c>
      <c r="D36" s="190" t="n">
        <v>238380.91</v>
      </c>
      <c r="E36" s="190" t="n">
        <v>259705.38</v>
      </c>
      <c r="F36" s="190" t="n">
        <v>294342.59</v>
      </c>
      <c r="G36" s="190" t="n">
        <v>181485.6</v>
      </c>
      <c r="H36" s="190" t="n">
        <v>201441.01</v>
      </c>
      <c r="I36" s="190" t="n">
        <v>156990.79</v>
      </c>
      <c r="J36" s="190" t="n">
        <v>116262</v>
      </c>
      <c r="K36" s="190" t="n">
        <v>380550.11</v>
      </c>
      <c r="L36" s="190" t="n">
        <v>411566.5</v>
      </c>
      <c r="M36" s="191" t="n">
        <v>509488.8</v>
      </c>
      <c r="N36" s="141"/>
      <c r="O36" s="201" t="n">
        <f aca="false">+B36</f>
        <v>223362.75</v>
      </c>
      <c r="P36" s="202" t="n">
        <f aca="false">O36+C36</f>
        <v>573129.88</v>
      </c>
      <c r="Q36" s="202" t="n">
        <f aca="false">P36+D36</f>
        <v>811510.79</v>
      </c>
      <c r="R36" s="202" t="n">
        <f aca="false">Q36+E36</f>
        <v>1071216.17</v>
      </c>
      <c r="S36" s="202" t="n">
        <f aca="false">R36+F36</f>
        <v>1365558.76</v>
      </c>
      <c r="T36" s="202" t="n">
        <f aca="false">S36+G36</f>
        <v>1547044.36</v>
      </c>
      <c r="U36" s="202" t="n">
        <f aca="false">T36+H36</f>
        <v>1748485.37</v>
      </c>
      <c r="V36" s="202" t="n">
        <f aca="false">U36+I36</f>
        <v>1905476.16</v>
      </c>
      <c r="W36" s="202" t="n">
        <f aca="false">V36+J36</f>
        <v>2021738.16</v>
      </c>
      <c r="X36" s="202" t="n">
        <f aca="false">W36+K36</f>
        <v>2402288.27</v>
      </c>
      <c r="Y36" s="202" t="n">
        <f aca="false">X36+L36</f>
        <v>2813854.77</v>
      </c>
      <c r="Z36" s="203" t="n">
        <f aca="false">Y36+M36</f>
        <v>3323343.57</v>
      </c>
      <c r="AA36" s="141"/>
      <c r="AB36" s="165" t="e">
        <f aca="false">+B36/AB$17</f>
        <v>#NAME?</v>
      </c>
      <c r="AC36" s="141" t="e">
        <f aca="false">C36/$AC$17</f>
        <v>#NAME?</v>
      </c>
      <c r="AD36" s="141" t="e">
        <f aca="false">D36/$AD$17</f>
        <v>#NAME?</v>
      </c>
      <c r="AE36" s="141" t="e">
        <f aca="false">E36/$AE$17</f>
        <v>#NAME?</v>
      </c>
      <c r="AF36" s="141" t="e">
        <f aca="false">F36/$AF$17</f>
        <v>#NAME?</v>
      </c>
      <c r="AG36" s="141" t="e">
        <f aca="false">G36/$AG$17</f>
        <v>#NAME?</v>
      </c>
      <c r="AH36" s="141" t="e">
        <f aca="false">H36/$AH$17</f>
        <v>#NAME?</v>
      </c>
      <c r="AI36" s="141" t="e">
        <f aca="false">I36/$AI$17</f>
        <v>#NAME?</v>
      </c>
      <c r="AJ36" s="141" t="e">
        <f aca="false">J36/$AJ$17</f>
        <v>#NAME?</v>
      </c>
      <c r="AK36" s="141" t="e">
        <f aca="false">K36/$AK$17</f>
        <v>#NAME?</v>
      </c>
      <c r="AL36" s="141" t="e">
        <f aca="false">L36/$AL$17</f>
        <v>#NAME?</v>
      </c>
      <c r="AM36" s="156" t="e">
        <f aca="false">M36/$AM$17</f>
        <v>#NAME?</v>
      </c>
      <c r="AN36" s="141"/>
      <c r="AO36" s="165" t="e">
        <f aca="false">+AB36</f>
        <v>#NAME?</v>
      </c>
      <c r="AP36" s="141" t="e">
        <f aca="false">+AO36+AC36</f>
        <v>#NAME?</v>
      </c>
      <c r="AQ36" s="141" t="e">
        <f aca="false">+AP36+AD36</f>
        <v>#NAME?</v>
      </c>
      <c r="AR36" s="141" t="e">
        <f aca="false">+AQ36+AE36</f>
        <v>#NAME?</v>
      </c>
      <c r="AS36" s="141" t="e">
        <f aca="false">+AR36+AF36</f>
        <v>#NAME?</v>
      </c>
      <c r="AT36" s="141" t="e">
        <f aca="false">+AS36+AG36</f>
        <v>#NAME?</v>
      </c>
      <c r="AU36" s="141" t="e">
        <f aca="false">+AT36+AH36</f>
        <v>#NAME?</v>
      </c>
      <c r="AV36" s="141" t="e">
        <f aca="false">+AU36+AI36</f>
        <v>#NAME?</v>
      </c>
      <c r="AW36" s="141" t="e">
        <f aca="false">+AV36+AJ36</f>
        <v>#NAME?</v>
      </c>
      <c r="AX36" s="141" t="e">
        <f aca="false">+AW36+AK36</f>
        <v>#NAME?</v>
      </c>
      <c r="AY36" s="141" t="e">
        <f aca="false">+AX36+AL36</f>
        <v>#NAME?</v>
      </c>
      <c r="AZ36" s="156" t="e">
        <f aca="false">+AY36+AM36</f>
        <v>#NAME?</v>
      </c>
    </row>
    <row r="37" s="4" customFormat="true" ht="15" hidden="false" customHeight="false" outlineLevel="1" collapsed="false">
      <c r="A37" s="189" t="s">
        <v>281</v>
      </c>
      <c r="B37" s="190" t="n">
        <v>733213.66</v>
      </c>
      <c r="C37" s="190" t="n">
        <v>249639.73</v>
      </c>
      <c r="D37" s="190" t="n">
        <v>21996.58</v>
      </c>
      <c r="E37" s="190" t="n">
        <v>0</v>
      </c>
      <c r="F37" s="190" t="n">
        <v>69609.23</v>
      </c>
      <c r="G37" s="190" t="n">
        <v>0</v>
      </c>
      <c r="H37" s="190" t="n">
        <v>0</v>
      </c>
      <c r="I37" s="190" t="n">
        <v>0</v>
      </c>
      <c r="J37" s="190" t="n">
        <v>0</v>
      </c>
      <c r="K37" s="190" t="n">
        <v>0</v>
      </c>
      <c r="L37" s="190" t="n">
        <v>1059751.13</v>
      </c>
      <c r="M37" s="191" t="n">
        <v>1252936.33</v>
      </c>
      <c r="N37" s="141"/>
      <c r="O37" s="201" t="n">
        <f aca="false">+B37</f>
        <v>733213.66</v>
      </c>
      <c r="P37" s="202" t="n">
        <f aca="false">O37+C37</f>
        <v>982853.39</v>
      </c>
      <c r="Q37" s="202" t="n">
        <f aca="false">P37+D37</f>
        <v>1004849.97</v>
      </c>
      <c r="R37" s="202" t="n">
        <f aca="false">Q37+E37</f>
        <v>1004849.97</v>
      </c>
      <c r="S37" s="202" t="n">
        <f aca="false">R37+F37</f>
        <v>1074459.2</v>
      </c>
      <c r="T37" s="202" t="n">
        <f aca="false">S37+G37</f>
        <v>1074459.2</v>
      </c>
      <c r="U37" s="202" t="n">
        <f aca="false">T37+H37</f>
        <v>1074459.2</v>
      </c>
      <c r="V37" s="202" t="n">
        <f aca="false">U37+I37</f>
        <v>1074459.2</v>
      </c>
      <c r="W37" s="202" t="n">
        <f aca="false">V37+J37</f>
        <v>1074459.2</v>
      </c>
      <c r="X37" s="202" t="n">
        <f aca="false">W37+K37</f>
        <v>1074459.2</v>
      </c>
      <c r="Y37" s="202" t="n">
        <f aca="false">X37+L37</f>
        <v>2134210.33</v>
      </c>
      <c r="Z37" s="203" t="n">
        <f aca="false">Y37+M37</f>
        <v>3387146.66</v>
      </c>
      <c r="AA37" s="141"/>
      <c r="AB37" s="165" t="e">
        <f aca="false">+B37/AB$17</f>
        <v>#NAME?</v>
      </c>
      <c r="AC37" s="141" t="e">
        <f aca="false">C37/$AC$17</f>
        <v>#NAME?</v>
      </c>
      <c r="AD37" s="141" t="e">
        <f aca="false">D37/$AD$17</f>
        <v>#NAME?</v>
      </c>
      <c r="AE37" s="141" t="e">
        <f aca="false">E37/$AE$17</f>
        <v>#NAME?</v>
      </c>
      <c r="AF37" s="141" t="e">
        <f aca="false">F37/$AF$17</f>
        <v>#NAME?</v>
      </c>
      <c r="AG37" s="141" t="e">
        <f aca="false">G37/$AG$17</f>
        <v>#NAME?</v>
      </c>
      <c r="AH37" s="141" t="e">
        <f aca="false">H37/$AH$17</f>
        <v>#NAME?</v>
      </c>
      <c r="AI37" s="141" t="e">
        <f aca="false">I37/$AI$17</f>
        <v>#NAME?</v>
      </c>
      <c r="AJ37" s="141" t="e">
        <f aca="false">J37/$AJ$17</f>
        <v>#NAME?</v>
      </c>
      <c r="AK37" s="141" t="e">
        <f aca="false">K37/$AK$17</f>
        <v>#NAME?</v>
      </c>
      <c r="AL37" s="141" t="e">
        <f aca="false">L37/$AL$17</f>
        <v>#NAME?</v>
      </c>
      <c r="AM37" s="156" t="e">
        <f aca="false">M37/$AM$17</f>
        <v>#NAME?</v>
      </c>
      <c r="AN37" s="141"/>
      <c r="AO37" s="165" t="e">
        <f aca="false">+AB37</f>
        <v>#NAME?</v>
      </c>
      <c r="AP37" s="141" t="e">
        <f aca="false">+AO37+AC37</f>
        <v>#NAME?</v>
      </c>
      <c r="AQ37" s="141" t="e">
        <f aca="false">+AP37+AD37</f>
        <v>#NAME?</v>
      </c>
      <c r="AR37" s="141" t="e">
        <f aca="false">+AQ37+AE37</f>
        <v>#NAME?</v>
      </c>
      <c r="AS37" s="141" t="e">
        <f aca="false">+AR37+AF37</f>
        <v>#NAME?</v>
      </c>
      <c r="AT37" s="141" t="e">
        <f aca="false">+AS37+AG37</f>
        <v>#NAME?</v>
      </c>
      <c r="AU37" s="141" t="e">
        <f aca="false">+AT37+AH37</f>
        <v>#NAME?</v>
      </c>
      <c r="AV37" s="141" t="e">
        <f aca="false">+AU37+AI37</f>
        <v>#NAME?</v>
      </c>
      <c r="AW37" s="141" t="e">
        <f aca="false">+AV37+AJ37</f>
        <v>#NAME?</v>
      </c>
      <c r="AX37" s="141" t="e">
        <f aca="false">+AW37+AK37</f>
        <v>#NAME?</v>
      </c>
      <c r="AY37" s="141" t="e">
        <f aca="false">+AX37+AL37</f>
        <v>#NAME?</v>
      </c>
      <c r="AZ37" s="156" t="e">
        <f aca="false">+AY37+AM37</f>
        <v>#NAME?</v>
      </c>
    </row>
    <row r="38" s="4" customFormat="true" ht="15" hidden="false" customHeight="false" outlineLevel="1" collapsed="false">
      <c r="A38" s="189" t="s">
        <v>208</v>
      </c>
      <c r="B38" s="141" t="n">
        <v>29491</v>
      </c>
      <c r="C38" s="141" t="n">
        <v>57747</v>
      </c>
      <c r="D38" s="141" t="n">
        <v>66833</v>
      </c>
      <c r="E38" s="141" t="n">
        <v>7768</v>
      </c>
      <c r="F38" s="141" t="n">
        <v>25408</v>
      </c>
      <c r="G38" s="141" t="n">
        <v>33350</v>
      </c>
      <c r="H38" s="141" t="n">
        <v>12720</v>
      </c>
      <c r="I38" s="141" t="n">
        <v>13170</v>
      </c>
      <c r="J38" s="205" t="n">
        <v>9810</v>
      </c>
      <c r="K38" s="200" t="n">
        <v>24130</v>
      </c>
      <c r="L38" s="141" t="n">
        <v>30990</v>
      </c>
      <c r="M38" s="156" t="n">
        <v>21670</v>
      </c>
      <c r="N38" s="141"/>
      <c r="O38" s="201" t="n">
        <f aca="false">+B38</f>
        <v>29491</v>
      </c>
      <c r="P38" s="202" t="n">
        <f aca="false">O38+C38</f>
        <v>87238</v>
      </c>
      <c r="Q38" s="202" t="n">
        <f aca="false">P38+D38</f>
        <v>154071</v>
      </c>
      <c r="R38" s="202" t="n">
        <f aca="false">Q38+E38</f>
        <v>161839</v>
      </c>
      <c r="S38" s="202" t="n">
        <f aca="false">R38+F38</f>
        <v>187247</v>
      </c>
      <c r="T38" s="202" t="n">
        <f aca="false">S38+G38</f>
        <v>220597</v>
      </c>
      <c r="U38" s="202" t="n">
        <f aca="false">T38+H38</f>
        <v>233317</v>
      </c>
      <c r="V38" s="202" t="n">
        <f aca="false">U38+I38</f>
        <v>246487</v>
      </c>
      <c r="W38" s="202" t="n">
        <f aca="false">V38+J38</f>
        <v>256297</v>
      </c>
      <c r="X38" s="202" t="n">
        <f aca="false">W38+K38</f>
        <v>280427</v>
      </c>
      <c r="Y38" s="202" t="n">
        <f aca="false">X38+L38</f>
        <v>311417</v>
      </c>
      <c r="Z38" s="203" t="n">
        <f aca="false">Y38+M38</f>
        <v>333087</v>
      </c>
      <c r="AA38" s="141"/>
      <c r="AB38" s="165" t="e">
        <f aca="false">+B38/AB$17</f>
        <v>#NAME?</v>
      </c>
      <c r="AC38" s="141" t="e">
        <f aca="false">C38/$AC$17</f>
        <v>#NAME?</v>
      </c>
      <c r="AD38" s="141" t="e">
        <f aca="false">D38/$AD$17</f>
        <v>#NAME?</v>
      </c>
      <c r="AE38" s="141" t="e">
        <f aca="false">E38/$AE$17</f>
        <v>#NAME?</v>
      </c>
      <c r="AF38" s="141" t="e">
        <f aca="false">F38/$AF$17</f>
        <v>#NAME?</v>
      </c>
      <c r="AG38" s="141" t="e">
        <f aca="false">G38/$AG$17</f>
        <v>#NAME?</v>
      </c>
      <c r="AH38" s="141" t="e">
        <f aca="false">H38/$AH$17</f>
        <v>#NAME?</v>
      </c>
      <c r="AI38" s="141" t="e">
        <f aca="false">I38/$AI$17</f>
        <v>#NAME?</v>
      </c>
      <c r="AJ38" s="141" t="e">
        <f aca="false">J38/$AJ$17</f>
        <v>#NAME?</v>
      </c>
      <c r="AK38" s="141" t="e">
        <f aca="false">K38/$AK$17</f>
        <v>#NAME?</v>
      </c>
      <c r="AL38" s="141" t="e">
        <f aca="false">L38/$AL$17</f>
        <v>#NAME?</v>
      </c>
      <c r="AM38" s="156" t="e">
        <f aca="false">M38/$AM$17</f>
        <v>#NAME?</v>
      </c>
      <c r="AN38" s="141"/>
      <c r="AO38" s="165" t="e">
        <f aca="false">+AB38</f>
        <v>#NAME?</v>
      </c>
      <c r="AP38" s="141" t="e">
        <f aca="false">+AO38+AC38</f>
        <v>#NAME?</v>
      </c>
      <c r="AQ38" s="141" t="e">
        <f aca="false">+AP38+AD38</f>
        <v>#NAME?</v>
      </c>
      <c r="AR38" s="141" t="e">
        <f aca="false">+AQ38+AE38</f>
        <v>#NAME?</v>
      </c>
      <c r="AS38" s="141" t="e">
        <f aca="false">+AR38+AF38</f>
        <v>#NAME?</v>
      </c>
      <c r="AT38" s="141" t="e">
        <f aca="false">+AS38+AG38</f>
        <v>#NAME?</v>
      </c>
      <c r="AU38" s="141" t="e">
        <f aca="false">+AT38+AH38</f>
        <v>#NAME?</v>
      </c>
      <c r="AV38" s="141" t="e">
        <f aca="false">+AU38+AI38</f>
        <v>#NAME?</v>
      </c>
      <c r="AW38" s="141" t="e">
        <f aca="false">+AV38+AJ38</f>
        <v>#NAME?</v>
      </c>
      <c r="AX38" s="141" t="e">
        <f aca="false">+AW38+AK38</f>
        <v>#NAME?</v>
      </c>
      <c r="AY38" s="141" t="e">
        <f aca="false">+AX38+AL38</f>
        <v>#NAME?</v>
      </c>
      <c r="AZ38" s="156" t="e">
        <f aca="false">+AY38+AM38</f>
        <v>#NAME?</v>
      </c>
    </row>
    <row r="39" s="199" customFormat="true" ht="15" hidden="false" customHeight="false" outlineLevel="1" collapsed="false">
      <c r="A39" s="189" t="s">
        <v>207</v>
      </c>
      <c r="B39" s="190" t="n">
        <v>157750</v>
      </c>
      <c r="C39" s="190" t="n">
        <v>131750</v>
      </c>
      <c r="D39" s="190" t="n">
        <v>157500</v>
      </c>
      <c r="E39" s="190" t="n">
        <v>209794.9</v>
      </c>
      <c r="F39" s="190" t="n">
        <v>91272.37</v>
      </c>
      <c r="G39" s="190" t="n">
        <v>189774.76</v>
      </c>
      <c r="H39" s="190" t="n">
        <v>93030</v>
      </c>
      <c r="I39" s="190" t="n">
        <v>143108</v>
      </c>
      <c r="J39" s="190" t="n">
        <v>54500</v>
      </c>
      <c r="K39" s="200" t="n">
        <v>199400</v>
      </c>
      <c r="L39" s="190" t="n">
        <v>284350</v>
      </c>
      <c r="M39" s="191" t="n">
        <v>200300</v>
      </c>
      <c r="N39" s="190"/>
      <c r="O39" s="192" t="n">
        <f aca="false">+B39</f>
        <v>157750</v>
      </c>
      <c r="P39" s="190" t="n">
        <f aca="false">O39+C39</f>
        <v>289500</v>
      </c>
      <c r="Q39" s="190" t="n">
        <f aca="false">P39+D39</f>
        <v>447000</v>
      </c>
      <c r="R39" s="190" t="n">
        <f aca="false">Q39+E39</f>
        <v>656794.9</v>
      </c>
      <c r="S39" s="190" t="n">
        <f aca="false">R39+F39</f>
        <v>748067.27</v>
      </c>
      <c r="T39" s="190" t="n">
        <f aca="false">S39+G39</f>
        <v>937842.03</v>
      </c>
      <c r="U39" s="190" t="n">
        <f aca="false">T39+H39</f>
        <v>1030872.03</v>
      </c>
      <c r="V39" s="190" t="n">
        <f aca="false">U39+I39</f>
        <v>1173980.03</v>
      </c>
      <c r="W39" s="190" t="n">
        <f aca="false">V39+J39</f>
        <v>1228480.03</v>
      </c>
      <c r="X39" s="190" t="n">
        <f aca="false">W39+K39</f>
        <v>1427880.03</v>
      </c>
      <c r="Y39" s="190" t="n">
        <f aca="false">X39+L39</f>
        <v>1712230.03</v>
      </c>
      <c r="Z39" s="191" t="n">
        <f aca="false">Y39+M39</f>
        <v>1912530.03</v>
      </c>
      <c r="AA39" s="190"/>
      <c r="AB39" s="193" t="e">
        <f aca="false">+B39/AB$17</f>
        <v>#NAME?</v>
      </c>
      <c r="AC39" s="194" t="e">
        <f aca="false">C39/$AC$17</f>
        <v>#NAME?</v>
      </c>
      <c r="AD39" s="194" t="e">
        <f aca="false">D39/$AD$17</f>
        <v>#NAME?</v>
      </c>
      <c r="AE39" s="194" t="e">
        <f aca="false">E39/$AE$17</f>
        <v>#NAME?</v>
      </c>
      <c r="AF39" s="194" t="e">
        <f aca="false">F39/$AF$17</f>
        <v>#NAME?</v>
      </c>
      <c r="AG39" s="194" t="e">
        <f aca="false">G39/$AG$17</f>
        <v>#NAME?</v>
      </c>
      <c r="AH39" s="194" t="e">
        <f aca="false">H39/$AH$17</f>
        <v>#NAME?</v>
      </c>
      <c r="AI39" s="194" t="e">
        <f aca="false">I39/$AI$17</f>
        <v>#NAME?</v>
      </c>
      <c r="AJ39" s="194" t="e">
        <f aca="false">J39/$AJ$17</f>
        <v>#NAME?</v>
      </c>
      <c r="AK39" s="194" t="e">
        <f aca="false">K39/$AK$17</f>
        <v>#NAME?</v>
      </c>
      <c r="AL39" s="194" t="e">
        <f aca="false">L39/$AL$17</f>
        <v>#NAME?</v>
      </c>
      <c r="AM39" s="195" t="e">
        <f aca="false">M39/$AM$17</f>
        <v>#NAME?</v>
      </c>
      <c r="AN39" s="190"/>
      <c r="AO39" s="196" t="e">
        <f aca="false">+AB39</f>
        <v>#NAME?</v>
      </c>
      <c r="AP39" s="197" t="e">
        <f aca="false">+AO39+AC39</f>
        <v>#NAME?</v>
      </c>
      <c r="AQ39" s="197" t="e">
        <f aca="false">+AP39+AD39</f>
        <v>#NAME?</v>
      </c>
      <c r="AR39" s="197" t="e">
        <f aca="false">+AQ39+AE39</f>
        <v>#NAME?</v>
      </c>
      <c r="AS39" s="197" t="e">
        <f aca="false">+AR39+AF39</f>
        <v>#NAME?</v>
      </c>
      <c r="AT39" s="197" t="e">
        <f aca="false">+AS39+AG39</f>
        <v>#NAME?</v>
      </c>
      <c r="AU39" s="197" t="e">
        <f aca="false">+AT39+AH39</f>
        <v>#NAME?</v>
      </c>
      <c r="AV39" s="197" t="e">
        <f aca="false">+AU39+AI39</f>
        <v>#NAME?</v>
      </c>
      <c r="AW39" s="197" t="e">
        <f aca="false">+AV39+AJ39</f>
        <v>#NAME?</v>
      </c>
      <c r="AX39" s="197" t="e">
        <f aca="false">+AW39+AK39</f>
        <v>#NAME?</v>
      </c>
      <c r="AY39" s="197" t="e">
        <f aca="false">+AX39+AL39</f>
        <v>#NAME?</v>
      </c>
      <c r="AZ39" s="198" t="e">
        <f aca="false">+AY39+AM39</f>
        <v>#NAME?</v>
      </c>
    </row>
    <row r="40" s="4" customFormat="true" ht="15" hidden="false" customHeight="false" outlineLevel="1" collapsed="false">
      <c r="A40" s="189" t="s">
        <v>209</v>
      </c>
      <c r="B40" s="206" t="n">
        <f aca="false">SUM(B33:B39)</f>
        <v>2415568.45</v>
      </c>
      <c r="C40" s="206" t="n">
        <f aca="false">SUM(C33:C39)</f>
        <v>2320539.31</v>
      </c>
      <c r="D40" s="206" t="n">
        <f aca="false">SUM(D33:D39)</f>
        <v>2232514.99</v>
      </c>
      <c r="E40" s="206" t="n">
        <f aca="false">SUM(E33:E39)</f>
        <v>2031911.44</v>
      </c>
      <c r="F40" s="206" t="n">
        <f aca="false">SUM(F33:F39)</f>
        <v>1514971.57</v>
      </c>
      <c r="G40" s="206" t="n">
        <f aca="false">SUM(G33:G39)</f>
        <v>1648728.52</v>
      </c>
      <c r="H40" s="206" t="n">
        <f aca="false">SUM(H33:H39)</f>
        <v>1185702.27</v>
      </c>
      <c r="I40" s="206" t="n">
        <v>1230695.23</v>
      </c>
      <c r="J40" s="206" t="n">
        <v>958621.24</v>
      </c>
      <c r="K40" s="206" t="n">
        <v>2290772.44</v>
      </c>
      <c r="L40" s="206" t="n">
        <v>3812861.01</v>
      </c>
      <c r="M40" s="206" t="n">
        <v>3186479.43</v>
      </c>
      <c r="N40" s="206" t="n">
        <f aca="false">SUM(N33:N39)</f>
        <v>0</v>
      </c>
      <c r="O40" s="206" t="n">
        <f aca="false">SUM(O33:O39)</f>
        <v>2415568.45</v>
      </c>
      <c r="P40" s="206" t="n">
        <f aca="false">SUM(P33:P39)</f>
        <v>4736107.76</v>
      </c>
      <c r="Q40" s="206" t="n">
        <f aca="false">SUM(Q33:Q39)</f>
        <v>6968622.75</v>
      </c>
      <c r="R40" s="206" t="n">
        <f aca="false">SUM(R33:R39)</f>
        <v>9000534.19</v>
      </c>
      <c r="S40" s="206" t="n">
        <f aca="false">SUM(S33:S39)</f>
        <v>10515505.76</v>
      </c>
      <c r="T40" s="206" t="n">
        <f aca="false">SUM(T33:T39)</f>
        <v>12164234.28</v>
      </c>
      <c r="U40" s="206" t="n">
        <f aca="false">SUM(U33:U39)</f>
        <v>13349936.55</v>
      </c>
      <c r="V40" s="206" t="n">
        <f aca="false">SUM(V33:V39)</f>
        <v>14580631.78</v>
      </c>
      <c r="W40" s="206" t="n">
        <f aca="false">SUM(W33:W39)</f>
        <v>15539253.02</v>
      </c>
      <c r="X40" s="206" t="n">
        <f aca="false">SUM(X33:X39)</f>
        <v>17830025.46</v>
      </c>
      <c r="Y40" s="206" t="n">
        <f aca="false">SUM(Y33:Y39)</f>
        <v>21642886.47</v>
      </c>
      <c r="Z40" s="206" t="n">
        <f aca="false">SUM(Z33:Z39)</f>
        <v>24829365.9</v>
      </c>
      <c r="AA40" s="206" t="n">
        <f aca="false">SUM(AA33:AA39)</f>
        <v>0</v>
      </c>
      <c r="AB40" s="206" t="e">
        <f aca="false">SUM(AB33:AB39)</f>
        <v>#NAME?</v>
      </c>
      <c r="AC40" s="206" t="e">
        <f aca="false">SUM(AC33:AC39)</f>
        <v>#NAME?</v>
      </c>
      <c r="AD40" s="206" t="e">
        <f aca="false">SUM(AD33:AD39)</f>
        <v>#NAME?</v>
      </c>
      <c r="AE40" s="206" t="e">
        <f aca="false">SUM(AE33:AE39)</f>
        <v>#NAME?</v>
      </c>
      <c r="AF40" s="206" t="e">
        <f aca="false">SUM(AF33:AF39)</f>
        <v>#NAME?</v>
      </c>
      <c r="AG40" s="206" t="e">
        <f aca="false">SUM(AG33:AG39)</f>
        <v>#NAME?</v>
      </c>
      <c r="AH40" s="206" t="e">
        <f aca="false">SUM(AH33:AH39)</f>
        <v>#NAME?</v>
      </c>
      <c r="AI40" s="206" t="e">
        <f aca="false">SUM(AI33:AI39)</f>
        <v>#NAME?</v>
      </c>
      <c r="AJ40" s="206" t="e">
        <f aca="false">SUM(AJ33:AJ39)</f>
        <v>#NAME?</v>
      </c>
      <c r="AK40" s="206" t="e">
        <f aca="false">SUM(AK33:AK39)</f>
        <v>#NAME?</v>
      </c>
      <c r="AL40" s="206" t="e">
        <f aca="false">SUM(AL33:AL39)</f>
        <v>#NAME?</v>
      </c>
      <c r="AM40" s="206" t="e">
        <f aca="false">SUM(AM33:AM39)</f>
        <v>#NAME?</v>
      </c>
      <c r="AN40" s="206" t="n">
        <f aca="false">SUM(AN33:AN39)</f>
        <v>0</v>
      </c>
      <c r="AO40" s="206" t="e">
        <f aca="false">SUM(AO33:AO39)</f>
        <v>#NAME?</v>
      </c>
      <c r="AP40" s="206" t="e">
        <f aca="false">SUM(AP33:AP39)</f>
        <v>#NAME?</v>
      </c>
      <c r="AQ40" s="206" t="e">
        <f aca="false">SUM(AQ33:AQ39)</f>
        <v>#NAME?</v>
      </c>
      <c r="AR40" s="206" t="e">
        <f aca="false">SUM(AR33:AR39)</f>
        <v>#NAME?</v>
      </c>
      <c r="AS40" s="206" t="e">
        <f aca="false">SUM(AS33:AS39)</f>
        <v>#NAME?</v>
      </c>
      <c r="AT40" s="206" t="e">
        <f aca="false">SUM(AT33:AT39)</f>
        <v>#NAME?</v>
      </c>
      <c r="AU40" s="206" t="e">
        <f aca="false">SUM(AU33:AU39)</f>
        <v>#NAME?</v>
      </c>
      <c r="AV40" s="206" t="e">
        <f aca="false">SUM(AV33:AV39)</f>
        <v>#NAME?</v>
      </c>
      <c r="AW40" s="206" t="e">
        <f aca="false">SUM(AW33:AW39)</f>
        <v>#NAME?</v>
      </c>
      <c r="AX40" s="206" t="e">
        <f aca="false">SUM(AX33:AX39)</f>
        <v>#NAME?</v>
      </c>
      <c r="AY40" s="206" t="e">
        <f aca="false">SUM(AY33:AY39)</f>
        <v>#NAME?</v>
      </c>
      <c r="AZ40" s="206" t="e">
        <f aca="false">SUM(AZ33:AZ39)</f>
        <v>#NAME?</v>
      </c>
    </row>
    <row r="41" customFormat="false" ht="15" hidden="false" customHeight="false" outlineLevel="1" collapsed="false">
      <c r="A41" s="188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56"/>
      <c r="N41" s="141"/>
      <c r="O41" s="157" t="n">
        <f aca="false">+B41</f>
        <v>0</v>
      </c>
      <c r="P41" s="158" t="n">
        <f aca="false">O41+C41</f>
        <v>0</v>
      </c>
      <c r="Q41" s="158" t="n">
        <f aca="false">P41+D41</f>
        <v>0</v>
      </c>
      <c r="R41" s="158" t="n">
        <f aca="false">Q41+E41</f>
        <v>0</v>
      </c>
      <c r="S41" s="158" t="n">
        <f aca="false">R41+F41</f>
        <v>0</v>
      </c>
      <c r="T41" s="158" t="n">
        <f aca="false">S41+G41</f>
        <v>0</v>
      </c>
      <c r="U41" s="158" t="n">
        <f aca="false">T41+H41</f>
        <v>0</v>
      </c>
      <c r="V41" s="158" t="n">
        <f aca="false">U41+I41</f>
        <v>0</v>
      </c>
      <c r="W41" s="158" t="n">
        <f aca="false">V41+J41</f>
        <v>0</v>
      </c>
      <c r="X41" s="158" t="n">
        <f aca="false">W41+K41</f>
        <v>0</v>
      </c>
      <c r="Y41" s="158" t="n">
        <f aca="false">X41+L41</f>
        <v>0</v>
      </c>
      <c r="Z41" s="159" t="n">
        <f aca="false">Y41+M41</f>
        <v>0</v>
      </c>
      <c r="AA41" s="141"/>
      <c r="AB41" s="179" t="e">
        <f aca="false">+B41/AB$17</f>
        <v>#NAME?</v>
      </c>
      <c r="AC41" s="180" t="e">
        <f aca="false">C41/$AC$17</f>
        <v>#NAME?</v>
      </c>
      <c r="AD41" s="180" t="e">
        <f aca="false">D41/$AD$17</f>
        <v>#NAME?</v>
      </c>
      <c r="AE41" s="180" t="e">
        <f aca="false">E41/$AE$17</f>
        <v>#NAME?</v>
      </c>
      <c r="AF41" s="180" t="e">
        <f aca="false">F41/$AF$17</f>
        <v>#NAME?</v>
      </c>
      <c r="AG41" s="180" t="e">
        <f aca="false">G41/$AG$17</f>
        <v>#NAME?</v>
      </c>
      <c r="AH41" s="180" t="e">
        <f aca="false">H41/$AH$17</f>
        <v>#NAME?</v>
      </c>
      <c r="AI41" s="180" t="e">
        <f aca="false">I41/$AI$17</f>
        <v>#NAME?</v>
      </c>
      <c r="AJ41" s="180" t="e">
        <f aca="false">J41/$AJ$17</f>
        <v>#NAME?</v>
      </c>
      <c r="AK41" s="180" t="e">
        <f aca="false">K41/$AK$17</f>
        <v>#NAME?</v>
      </c>
      <c r="AL41" s="180" t="e">
        <f aca="false">L41/$AL$17</f>
        <v>#NAME?</v>
      </c>
      <c r="AM41" s="181" t="e">
        <f aca="false">M41/$AM$17</f>
        <v>#NAME?</v>
      </c>
      <c r="AN41" s="141"/>
      <c r="AO41" s="162" t="e">
        <f aca="false">+AB41</f>
        <v>#NAME?</v>
      </c>
      <c r="AP41" s="163" t="e">
        <f aca="false">+AO41+AC41</f>
        <v>#NAME?</v>
      </c>
      <c r="AQ41" s="163" t="e">
        <f aca="false">+AP41+AD41</f>
        <v>#NAME?</v>
      </c>
      <c r="AR41" s="163" t="e">
        <f aca="false">+AQ41+AE41</f>
        <v>#NAME?</v>
      </c>
      <c r="AS41" s="163" t="e">
        <f aca="false">+AR41+AF41</f>
        <v>#NAME?</v>
      </c>
      <c r="AT41" s="163" t="e">
        <f aca="false">+AS41+AG41</f>
        <v>#NAME?</v>
      </c>
      <c r="AU41" s="163" t="e">
        <f aca="false">+AT41+AH41</f>
        <v>#NAME?</v>
      </c>
      <c r="AV41" s="163" t="e">
        <f aca="false">+AU41+AI41</f>
        <v>#NAME?</v>
      </c>
      <c r="AW41" s="163" t="e">
        <f aca="false">+AV41+AJ41</f>
        <v>#NAME?</v>
      </c>
      <c r="AX41" s="163" t="e">
        <f aca="false">+AW41+AK41</f>
        <v>#NAME?</v>
      </c>
      <c r="AY41" s="163" t="e">
        <f aca="false">+AX41+AL41</f>
        <v>#NAME?</v>
      </c>
      <c r="AZ41" s="164" t="e">
        <f aca="false">+AY41+AM41</f>
        <v>#NAME?</v>
      </c>
    </row>
    <row r="42" customFormat="false" ht="15" hidden="false" customHeight="false" outlineLevel="1" collapsed="false">
      <c r="A42" s="188" t="s">
        <v>210</v>
      </c>
      <c r="B42" s="182" t="n">
        <f aca="false">B29-B40</f>
        <v>2770002.33</v>
      </c>
      <c r="C42" s="182" t="n">
        <f aca="false">C29-C40</f>
        <v>1053395.11</v>
      </c>
      <c r="D42" s="182" t="n">
        <f aca="false">D29-D40</f>
        <v>331858.58</v>
      </c>
      <c r="E42" s="182" t="n">
        <f aca="false">E29-E40</f>
        <v>681906.21</v>
      </c>
      <c r="F42" s="182" t="n">
        <f aca="false">F29-F40</f>
        <v>383841.38</v>
      </c>
      <c r="G42" s="182" t="n">
        <f aca="false">G29-G40</f>
        <v>910310.55</v>
      </c>
      <c r="H42" s="182" t="n">
        <f aca="false">H29-H40</f>
        <v>426722.51</v>
      </c>
      <c r="I42" s="182" t="n">
        <v>115555.48</v>
      </c>
      <c r="J42" s="182" t="n">
        <v>64314.9900000002</v>
      </c>
      <c r="K42" s="182" t="n">
        <v>3487196.08</v>
      </c>
      <c r="L42" s="182" t="n">
        <v>5470203.19</v>
      </c>
      <c r="M42" s="182" t="n">
        <v>4651496.23</v>
      </c>
      <c r="N42" s="182" t="n">
        <f aca="false">N29-N40</f>
        <v>0</v>
      </c>
      <c r="O42" s="182" t="n">
        <f aca="false">O29-O40</f>
        <v>2770002.33</v>
      </c>
      <c r="P42" s="182" t="n">
        <f aca="false">P29-P40</f>
        <v>3823397.44</v>
      </c>
      <c r="Q42" s="182" t="n">
        <f aca="false">Q29-Q40</f>
        <v>4155256.02</v>
      </c>
      <c r="R42" s="182" t="n">
        <f aca="false">R29-R40</f>
        <v>4837162.23</v>
      </c>
      <c r="S42" s="182" t="n">
        <f aca="false">S29-S40</f>
        <v>5221003.61</v>
      </c>
      <c r="T42" s="182" t="n">
        <f aca="false">T29-T40</f>
        <v>6131314.16</v>
      </c>
      <c r="U42" s="182" t="n">
        <f aca="false">U29-U40</f>
        <v>6558036.67</v>
      </c>
      <c r="V42" s="182" t="n">
        <f aca="false">V29-V40</f>
        <v>6673592.15</v>
      </c>
      <c r="W42" s="182" t="n">
        <f aca="false">W29-W40</f>
        <v>6737907.14</v>
      </c>
      <c r="X42" s="182" t="n">
        <f aca="false">X29-X40</f>
        <v>10225103.22</v>
      </c>
      <c r="Y42" s="182" t="n">
        <f aca="false">Y29-Y40</f>
        <v>15695306.41</v>
      </c>
      <c r="Z42" s="182" t="n">
        <f aca="false">Z29-Z40</f>
        <v>20346802.64</v>
      </c>
      <c r="AA42" s="182" t="n">
        <f aca="false">AA29-AA40</f>
        <v>0</v>
      </c>
      <c r="AB42" s="182" t="e">
        <f aca="false">AB29-AB40</f>
        <v>#NAME?</v>
      </c>
      <c r="AC42" s="182" t="e">
        <f aca="false">AC29-AC40</f>
        <v>#NAME?</v>
      </c>
      <c r="AD42" s="182" t="e">
        <f aca="false">AD29-AD40</f>
        <v>#NAME?</v>
      </c>
      <c r="AE42" s="182" t="e">
        <f aca="false">AE29-AE40</f>
        <v>#NAME?</v>
      </c>
      <c r="AF42" s="182" t="e">
        <f aca="false">AF29-AF40</f>
        <v>#NAME?</v>
      </c>
      <c r="AG42" s="182" t="e">
        <f aca="false">AG29-AG40</f>
        <v>#NAME?</v>
      </c>
      <c r="AH42" s="182" t="e">
        <f aca="false">AH29-AH40</f>
        <v>#NAME?</v>
      </c>
      <c r="AI42" s="182" t="e">
        <f aca="false">AI29-AI40</f>
        <v>#NAME?</v>
      </c>
      <c r="AJ42" s="182" t="e">
        <f aca="false">AJ29-AJ40</f>
        <v>#NAME?</v>
      </c>
      <c r="AK42" s="182" t="e">
        <f aca="false">AK29-AK40</f>
        <v>#NAME?</v>
      </c>
      <c r="AL42" s="182" t="e">
        <f aca="false">AL29-AL40</f>
        <v>#NAME?</v>
      </c>
      <c r="AM42" s="182" t="e">
        <f aca="false">AM29-AM40</f>
        <v>#NAME?</v>
      </c>
      <c r="AN42" s="182" t="n">
        <f aca="false">AN29-AN40</f>
        <v>0</v>
      </c>
      <c r="AO42" s="182" t="e">
        <f aca="false">AO29-AO40</f>
        <v>#NAME?</v>
      </c>
      <c r="AP42" s="182" t="e">
        <f aca="false">AP29-AP40</f>
        <v>#NAME?</v>
      </c>
      <c r="AQ42" s="182" t="e">
        <f aca="false">AQ29-AQ40</f>
        <v>#NAME?</v>
      </c>
      <c r="AR42" s="182" t="e">
        <f aca="false">AR29-AR40</f>
        <v>#NAME?</v>
      </c>
      <c r="AS42" s="182" t="e">
        <f aca="false">AS29-AS40</f>
        <v>#NAME?</v>
      </c>
      <c r="AT42" s="182" t="e">
        <f aca="false">AT29-AT40</f>
        <v>#NAME?</v>
      </c>
      <c r="AU42" s="182" t="e">
        <f aca="false">AU29-AU40</f>
        <v>#NAME?</v>
      </c>
      <c r="AV42" s="182" t="e">
        <f aca="false">AV29-AV40</f>
        <v>#NAME?</v>
      </c>
      <c r="AW42" s="182" t="e">
        <f aca="false">AW29-AW40</f>
        <v>#NAME?</v>
      </c>
      <c r="AX42" s="182" t="e">
        <f aca="false">AX29-AX40</f>
        <v>#NAME?</v>
      </c>
      <c r="AY42" s="182" t="e">
        <f aca="false">AY29-AY40</f>
        <v>#NAME?</v>
      </c>
      <c r="AZ42" s="182" t="e">
        <f aca="false">AZ29-AZ40</f>
        <v>#NAME?</v>
      </c>
    </row>
    <row r="43" customFormat="false" ht="15" hidden="false" customHeight="false" outlineLevel="1" collapsed="false">
      <c r="A43" s="94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56"/>
      <c r="N43" s="141"/>
      <c r="O43" s="157" t="n">
        <f aca="false">+B43</f>
        <v>0</v>
      </c>
      <c r="P43" s="158" t="n">
        <f aca="false">O43+C43</f>
        <v>0</v>
      </c>
      <c r="Q43" s="158" t="n">
        <f aca="false">P43+D43</f>
        <v>0</v>
      </c>
      <c r="R43" s="158" t="n">
        <f aca="false">Q43+E43</f>
        <v>0</v>
      </c>
      <c r="S43" s="158" t="n">
        <f aca="false">R43+F43</f>
        <v>0</v>
      </c>
      <c r="T43" s="158" t="n">
        <f aca="false">S43+G43</f>
        <v>0</v>
      </c>
      <c r="U43" s="158" t="n">
        <f aca="false">T43+H43</f>
        <v>0</v>
      </c>
      <c r="V43" s="158" t="n">
        <f aca="false">U43+I43</f>
        <v>0</v>
      </c>
      <c r="W43" s="158" t="n">
        <f aca="false">V43+J43</f>
        <v>0</v>
      </c>
      <c r="X43" s="158" t="n">
        <f aca="false">W43+K43</f>
        <v>0</v>
      </c>
      <c r="Y43" s="158" t="n">
        <f aca="false">X43+L43</f>
        <v>0</v>
      </c>
      <c r="Z43" s="159" t="n">
        <f aca="false">Y43+M43</f>
        <v>0</v>
      </c>
      <c r="AA43" s="141"/>
      <c r="AB43" s="179" t="e">
        <f aca="false">+B43/AB$17</f>
        <v>#NAME?</v>
      </c>
      <c r="AC43" s="180" t="e">
        <f aca="false">C43/$AC$17</f>
        <v>#NAME?</v>
      </c>
      <c r="AD43" s="180" t="e">
        <f aca="false">D43/$AD$17</f>
        <v>#NAME?</v>
      </c>
      <c r="AE43" s="180" t="e">
        <f aca="false">E43/$AE$17</f>
        <v>#NAME?</v>
      </c>
      <c r="AF43" s="180" t="e">
        <f aca="false">F43/$AF$17</f>
        <v>#NAME?</v>
      </c>
      <c r="AG43" s="180" t="e">
        <f aca="false">G43/$AG$17</f>
        <v>#NAME?</v>
      </c>
      <c r="AH43" s="180" t="e">
        <f aca="false">H43/$AH$17</f>
        <v>#NAME?</v>
      </c>
      <c r="AI43" s="180" t="e">
        <f aca="false">I43/$AI$17</f>
        <v>#NAME?</v>
      </c>
      <c r="AJ43" s="180" t="e">
        <f aca="false">J43/$AJ$17</f>
        <v>#NAME?</v>
      </c>
      <c r="AK43" s="180" t="e">
        <f aca="false">K43/$AK$17</f>
        <v>#NAME?</v>
      </c>
      <c r="AL43" s="180" t="e">
        <f aca="false">L43/$AL$17</f>
        <v>#NAME?</v>
      </c>
      <c r="AM43" s="181" t="e">
        <f aca="false">M43/$AM$17</f>
        <v>#NAME?</v>
      </c>
      <c r="AN43" s="141"/>
      <c r="AO43" s="162" t="e">
        <f aca="false">+AB43</f>
        <v>#NAME?</v>
      </c>
      <c r="AP43" s="163" t="e">
        <f aca="false">+AO43+AC43</f>
        <v>#NAME?</v>
      </c>
      <c r="AQ43" s="163" t="e">
        <f aca="false">+AP43+AD43</f>
        <v>#NAME?</v>
      </c>
      <c r="AR43" s="163" t="e">
        <f aca="false">+AQ43+AE43</f>
        <v>#NAME?</v>
      </c>
      <c r="AS43" s="163" t="e">
        <f aca="false">+AR43+AF43</f>
        <v>#NAME?</v>
      </c>
      <c r="AT43" s="163" t="e">
        <f aca="false">+AS43+AG43</f>
        <v>#NAME?</v>
      </c>
      <c r="AU43" s="163" t="e">
        <f aca="false">+AT43+AH43</f>
        <v>#NAME?</v>
      </c>
      <c r="AV43" s="163" t="e">
        <f aca="false">+AU43+AI43</f>
        <v>#NAME?</v>
      </c>
      <c r="AW43" s="163" t="e">
        <f aca="false">+AV43+AJ43</f>
        <v>#NAME?</v>
      </c>
      <c r="AX43" s="163" t="e">
        <f aca="false">+AW43+AK43</f>
        <v>#NAME?</v>
      </c>
      <c r="AY43" s="163" t="e">
        <f aca="false">+AX43+AL43</f>
        <v>#NAME?</v>
      </c>
      <c r="AZ43" s="164" t="e">
        <f aca="false">+AY43+AM43</f>
        <v>#NAME?</v>
      </c>
    </row>
    <row r="44" customFormat="false" ht="15" hidden="false" customHeight="false" outlineLevel="1" collapsed="false">
      <c r="A44" s="188" t="s">
        <v>211</v>
      </c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56"/>
      <c r="N44" s="141"/>
      <c r="O44" s="157" t="n">
        <f aca="false">+B44</f>
        <v>0</v>
      </c>
      <c r="P44" s="158" t="n">
        <f aca="false">O44+C44</f>
        <v>0</v>
      </c>
      <c r="Q44" s="158" t="n">
        <f aca="false">P44+D44</f>
        <v>0</v>
      </c>
      <c r="R44" s="158" t="n">
        <f aca="false">Q44+E44</f>
        <v>0</v>
      </c>
      <c r="S44" s="158" t="n">
        <f aca="false">R44+F44</f>
        <v>0</v>
      </c>
      <c r="T44" s="158" t="n">
        <f aca="false">S44+G44</f>
        <v>0</v>
      </c>
      <c r="U44" s="158" t="n">
        <f aca="false">T44+H44</f>
        <v>0</v>
      </c>
      <c r="V44" s="158" t="n">
        <f aca="false">U44+I44</f>
        <v>0</v>
      </c>
      <c r="W44" s="158" t="n">
        <f aca="false">V44+J44</f>
        <v>0</v>
      </c>
      <c r="X44" s="158" t="n">
        <f aca="false">W44+K44</f>
        <v>0</v>
      </c>
      <c r="Y44" s="158" t="n">
        <f aca="false">X44+L44</f>
        <v>0</v>
      </c>
      <c r="Z44" s="159" t="n">
        <f aca="false">Y44+M44</f>
        <v>0</v>
      </c>
      <c r="AA44" s="141"/>
      <c r="AB44" s="179" t="e">
        <f aca="false">+B44/AB$17</f>
        <v>#NAME?</v>
      </c>
      <c r="AC44" s="180" t="e">
        <f aca="false">C44/$AC$17</f>
        <v>#NAME?</v>
      </c>
      <c r="AD44" s="180" t="e">
        <f aca="false">D44/$AD$17</f>
        <v>#NAME?</v>
      </c>
      <c r="AE44" s="180" t="e">
        <f aca="false">E44/$AE$17</f>
        <v>#NAME?</v>
      </c>
      <c r="AF44" s="180" t="e">
        <f aca="false">F44/$AF$17</f>
        <v>#NAME?</v>
      </c>
      <c r="AG44" s="180" t="e">
        <f aca="false">G44/$AG$17</f>
        <v>#NAME?</v>
      </c>
      <c r="AH44" s="180" t="e">
        <f aca="false">H44/$AH$17</f>
        <v>#NAME?</v>
      </c>
      <c r="AI44" s="180" t="e">
        <f aca="false">I44/$AI$17</f>
        <v>#NAME?</v>
      </c>
      <c r="AJ44" s="180" t="e">
        <f aca="false">J44/$AJ$17</f>
        <v>#NAME?</v>
      </c>
      <c r="AK44" s="180" t="e">
        <f aca="false">K44/$AK$17</f>
        <v>#NAME?</v>
      </c>
      <c r="AL44" s="180" t="e">
        <f aca="false">L44/$AL$17</f>
        <v>#NAME?</v>
      </c>
      <c r="AM44" s="181" t="e">
        <f aca="false">M44/$AM$17</f>
        <v>#NAME?</v>
      </c>
      <c r="AN44" s="141"/>
      <c r="AO44" s="162" t="e">
        <f aca="false">+AB44</f>
        <v>#NAME?</v>
      </c>
      <c r="AP44" s="163" t="e">
        <f aca="false">+AO44+AC44</f>
        <v>#NAME?</v>
      </c>
      <c r="AQ44" s="163" t="e">
        <f aca="false">+AP44+AD44</f>
        <v>#NAME?</v>
      </c>
      <c r="AR44" s="163" t="e">
        <f aca="false">+AQ44+AE44</f>
        <v>#NAME?</v>
      </c>
      <c r="AS44" s="163" t="e">
        <f aca="false">+AR44+AF44</f>
        <v>#NAME?</v>
      </c>
      <c r="AT44" s="163" t="e">
        <f aca="false">+AS44+AG44</f>
        <v>#NAME?</v>
      </c>
      <c r="AU44" s="163" t="e">
        <f aca="false">+AT44+AH44</f>
        <v>#NAME?</v>
      </c>
      <c r="AV44" s="163" t="e">
        <f aca="false">+AU44+AI44</f>
        <v>#NAME?</v>
      </c>
      <c r="AW44" s="163" t="e">
        <f aca="false">+AV44+AJ44</f>
        <v>#NAME?</v>
      </c>
      <c r="AX44" s="163" t="e">
        <f aca="false">+AW44+AK44</f>
        <v>#NAME?</v>
      </c>
      <c r="AY44" s="163" t="e">
        <f aca="false">+AX44+AL44</f>
        <v>#NAME?</v>
      </c>
      <c r="AZ44" s="164" t="e">
        <f aca="false">+AY44+AM44</f>
        <v>#NAME?</v>
      </c>
    </row>
    <row r="45" s="4" customFormat="true" ht="15" hidden="false" customHeight="false" outlineLevel="0" collapsed="false">
      <c r="A45" s="189" t="s">
        <v>257</v>
      </c>
      <c r="B45" s="190" t="n">
        <v>1052714.85</v>
      </c>
      <c r="C45" s="190" t="n">
        <v>1032370.64</v>
      </c>
      <c r="D45" s="190" t="n">
        <v>1025147.53</v>
      </c>
      <c r="E45" s="190" t="n">
        <v>1032074.59</v>
      </c>
      <c r="F45" s="190" t="n">
        <v>1020601.13</v>
      </c>
      <c r="G45" s="190" t="n">
        <v>1029986.57</v>
      </c>
      <c r="H45" s="190" t="n">
        <v>1044336</v>
      </c>
      <c r="I45" s="190" t="n">
        <v>1045902</v>
      </c>
      <c r="J45" s="190" t="n">
        <v>1037864</v>
      </c>
      <c r="K45" s="190" t="n">
        <v>1031610.34</v>
      </c>
      <c r="L45" s="190" t="n">
        <v>963581.19</v>
      </c>
      <c r="M45" s="191" t="n">
        <v>959878</v>
      </c>
      <c r="N45" s="141"/>
      <c r="O45" s="201" t="n">
        <f aca="false">+B45</f>
        <v>1052714.85</v>
      </c>
      <c r="P45" s="202" t="n">
        <f aca="false">O45+C45</f>
        <v>2085085.49</v>
      </c>
      <c r="Q45" s="202" t="n">
        <f aca="false">P45+D45</f>
        <v>3110233.02</v>
      </c>
      <c r="R45" s="202" t="n">
        <f aca="false">Q45+E45</f>
        <v>4142307.61</v>
      </c>
      <c r="S45" s="202" t="n">
        <f aca="false">R45+F45</f>
        <v>5162908.74</v>
      </c>
      <c r="T45" s="202" t="n">
        <f aca="false">S45+G45</f>
        <v>6192895.31</v>
      </c>
      <c r="U45" s="202" t="n">
        <f aca="false">T45+H45</f>
        <v>7237231.31</v>
      </c>
      <c r="V45" s="202" t="n">
        <f aca="false">U45+I45</f>
        <v>8283133.31</v>
      </c>
      <c r="W45" s="202" t="n">
        <f aca="false">V45+J45</f>
        <v>9320997.31</v>
      </c>
      <c r="X45" s="202" t="n">
        <f aca="false">W45+K45</f>
        <v>10352607.65</v>
      </c>
      <c r="Y45" s="202" t="n">
        <f aca="false">X45+L45</f>
        <v>11316188.84</v>
      </c>
      <c r="Z45" s="203" t="n">
        <f aca="false">Y45+M45</f>
        <v>12276066.84</v>
      </c>
      <c r="AA45" s="141"/>
      <c r="AB45" s="179" t="e">
        <f aca="false">+B45/AB$17</f>
        <v>#NAME?</v>
      </c>
      <c r="AC45" s="180" t="e">
        <f aca="false">C45/$AC$17</f>
        <v>#NAME?</v>
      </c>
      <c r="AD45" s="180" t="e">
        <f aca="false">D45/$AD$17</f>
        <v>#NAME?</v>
      </c>
      <c r="AE45" s="180" t="e">
        <f aca="false">E45/$AE$17</f>
        <v>#NAME?</v>
      </c>
      <c r="AF45" s="180" t="e">
        <f aca="false">F45/$AF$17</f>
        <v>#NAME?</v>
      </c>
      <c r="AG45" s="180" t="e">
        <f aca="false">G45/$AG$17</f>
        <v>#NAME?</v>
      </c>
      <c r="AH45" s="180" t="e">
        <f aca="false">H45/$AH$17</f>
        <v>#NAME?</v>
      </c>
      <c r="AI45" s="180" t="e">
        <f aca="false">I45/$AI$17</f>
        <v>#NAME?</v>
      </c>
      <c r="AJ45" s="180" t="e">
        <f aca="false">J45/$AJ$17</f>
        <v>#NAME?</v>
      </c>
      <c r="AK45" s="180" t="e">
        <f aca="false">K45/$AK$17</f>
        <v>#NAME?</v>
      </c>
      <c r="AL45" s="180" t="e">
        <f aca="false">L45/$AL$17</f>
        <v>#NAME?</v>
      </c>
      <c r="AM45" s="181" t="e">
        <f aca="false">M45/$AM$17</f>
        <v>#NAME?</v>
      </c>
      <c r="AN45" s="141"/>
      <c r="AO45" s="162" t="e">
        <f aca="false">+AB45</f>
        <v>#NAME?</v>
      </c>
      <c r="AP45" s="163" t="e">
        <f aca="false">+AO45+AC45</f>
        <v>#NAME?</v>
      </c>
      <c r="AQ45" s="163" t="e">
        <f aca="false">+AP45+AD45</f>
        <v>#NAME?</v>
      </c>
      <c r="AR45" s="163" t="e">
        <f aca="false">+AQ45+AE45</f>
        <v>#NAME?</v>
      </c>
      <c r="AS45" s="163" t="e">
        <f aca="false">+AR45+AF45</f>
        <v>#NAME?</v>
      </c>
      <c r="AT45" s="163" t="e">
        <f aca="false">+AS45+AG45</f>
        <v>#NAME?</v>
      </c>
      <c r="AU45" s="163" t="e">
        <f aca="false">+AT45+AH45</f>
        <v>#NAME?</v>
      </c>
      <c r="AV45" s="163" t="e">
        <f aca="false">+AU45+AI45</f>
        <v>#NAME?</v>
      </c>
      <c r="AW45" s="163" t="e">
        <f aca="false">+AV45+AJ45</f>
        <v>#NAME?</v>
      </c>
      <c r="AX45" s="163" t="e">
        <f aca="false">+AW45+AK45</f>
        <v>#NAME?</v>
      </c>
      <c r="AY45" s="163" t="e">
        <f aca="false">+AX45+AL45</f>
        <v>#NAME?</v>
      </c>
      <c r="AZ45" s="164" t="e">
        <f aca="false">+AY45+AM45</f>
        <v>#NAME?</v>
      </c>
    </row>
    <row r="46" s="199" customFormat="true" ht="15" hidden="false" customHeight="false" outlineLevel="0" collapsed="false">
      <c r="A46" s="189" t="s">
        <v>213</v>
      </c>
      <c r="B46" s="190" t="n">
        <v>0</v>
      </c>
      <c r="C46" s="190" t="n">
        <v>16315.37</v>
      </c>
      <c r="D46" s="190" t="n">
        <v>16019.13</v>
      </c>
      <c r="E46" s="190" t="n">
        <v>16979.13</v>
      </c>
      <c r="F46" s="190" t="n">
        <v>16979.13</v>
      </c>
      <c r="G46" s="190" t="n">
        <v>26142.25</v>
      </c>
      <c r="H46" s="190" t="n">
        <v>21560.7</v>
      </c>
      <c r="I46" s="190" t="n">
        <v>21560.7</v>
      </c>
      <c r="J46" s="190" t="n">
        <v>21560.7</v>
      </c>
      <c r="K46" s="190" t="n">
        <v>21560.7</v>
      </c>
      <c r="L46" s="190" t="n">
        <v>21560.7</v>
      </c>
      <c r="M46" s="191" t="n">
        <v>21560.7</v>
      </c>
      <c r="N46" s="190"/>
      <c r="O46" s="192" t="n">
        <f aca="false">+B46</f>
        <v>0</v>
      </c>
      <c r="P46" s="190" t="n">
        <f aca="false">O46+C46</f>
        <v>16315.37</v>
      </c>
      <c r="Q46" s="190" t="n">
        <f aca="false">P46+D46</f>
        <v>32334.5</v>
      </c>
      <c r="R46" s="190" t="n">
        <f aca="false">Q46+E46</f>
        <v>49313.63</v>
      </c>
      <c r="S46" s="190" t="n">
        <f aca="false">R46+F46</f>
        <v>66292.76</v>
      </c>
      <c r="T46" s="190" t="n">
        <f aca="false">S46+G46</f>
        <v>92435.01</v>
      </c>
      <c r="U46" s="190" t="n">
        <f aca="false">T46+H46</f>
        <v>113995.71</v>
      </c>
      <c r="V46" s="190" t="n">
        <f aca="false">U46+I46</f>
        <v>135556.41</v>
      </c>
      <c r="W46" s="190" t="n">
        <f aca="false">V46+J46</f>
        <v>157117.11</v>
      </c>
      <c r="X46" s="190" t="n">
        <f aca="false">W46+K46</f>
        <v>178677.81</v>
      </c>
      <c r="Y46" s="190" t="n">
        <f aca="false">X46+L46</f>
        <v>200238.51</v>
      </c>
      <c r="Z46" s="191" t="n">
        <f aca="false">Y46+M46</f>
        <v>221799.21</v>
      </c>
      <c r="AA46" s="190"/>
      <c r="AB46" s="193" t="e">
        <f aca="false">+B46/AB$17</f>
        <v>#NAME?</v>
      </c>
      <c r="AC46" s="194" t="e">
        <f aca="false">C46/$AC$17</f>
        <v>#NAME?</v>
      </c>
      <c r="AD46" s="194" t="e">
        <f aca="false">D46/$AD$17</f>
        <v>#NAME?</v>
      </c>
      <c r="AE46" s="194" t="e">
        <f aca="false">E46/$AE$17</f>
        <v>#NAME?</v>
      </c>
      <c r="AF46" s="194" t="e">
        <f aca="false">F46/$AF$17</f>
        <v>#NAME?</v>
      </c>
      <c r="AG46" s="194" t="e">
        <f aca="false">G46/$AG$17</f>
        <v>#NAME?</v>
      </c>
      <c r="AH46" s="194" t="e">
        <f aca="false">H46/$AH$17</f>
        <v>#NAME?</v>
      </c>
      <c r="AI46" s="194" t="e">
        <f aca="false">I46/$AI$17</f>
        <v>#NAME?</v>
      </c>
      <c r="AJ46" s="194" t="e">
        <f aca="false">J46/$AJ$17</f>
        <v>#NAME?</v>
      </c>
      <c r="AK46" s="194" t="e">
        <f aca="false">K46/$AK$17</f>
        <v>#NAME?</v>
      </c>
      <c r="AL46" s="194" t="e">
        <f aca="false">L46/$AL$17</f>
        <v>#NAME?</v>
      </c>
      <c r="AM46" s="195" t="e">
        <f aca="false">M46/$AM$17</f>
        <v>#NAME?</v>
      </c>
      <c r="AN46" s="190"/>
      <c r="AO46" s="196" t="e">
        <f aca="false">+AB46</f>
        <v>#NAME?</v>
      </c>
      <c r="AP46" s="197" t="e">
        <f aca="false">+AO46+AC46</f>
        <v>#NAME?</v>
      </c>
      <c r="AQ46" s="197" t="e">
        <f aca="false">+AP46+AD46</f>
        <v>#NAME?</v>
      </c>
      <c r="AR46" s="197" t="e">
        <f aca="false">+AQ46+AE46</f>
        <v>#NAME?</v>
      </c>
      <c r="AS46" s="197" t="e">
        <f aca="false">+AR46+AF46</f>
        <v>#NAME?</v>
      </c>
      <c r="AT46" s="197" t="e">
        <f aca="false">+AS46+AG46</f>
        <v>#NAME?</v>
      </c>
      <c r="AU46" s="197" t="e">
        <f aca="false">+AT46+AH46</f>
        <v>#NAME?</v>
      </c>
      <c r="AV46" s="197" t="e">
        <f aca="false">+AU46+AI46</f>
        <v>#NAME?</v>
      </c>
      <c r="AW46" s="197" t="e">
        <f aca="false">+AV46+AJ46</f>
        <v>#NAME?</v>
      </c>
      <c r="AX46" s="197" t="e">
        <f aca="false">+AW46+AK46</f>
        <v>#NAME?</v>
      </c>
      <c r="AY46" s="197" t="e">
        <f aca="false">+AX46+AL46</f>
        <v>#NAME?</v>
      </c>
      <c r="AZ46" s="198" t="e">
        <f aca="false">+AY46+AM46</f>
        <v>#NAME?</v>
      </c>
    </row>
    <row r="47" s="199" customFormat="true" ht="15" hidden="false" customHeight="false" outlineLevel="0" collapsed="false">
      <c r="A47" s="189" t="s">
        <v>214</v>
      </c>
      <c r="B47" s="190" t="n">
        <v>0</v>
      </c>
      <c r="C47" s="190" t="n">
        <v>0</v>
      </c>
      <c r="D47" s="190" t="n">
        <v>0</v>
      </c>
      <c r="E47" s="190" t="n">
        <v>0</v>
      </c>
      <c r="F47" s="190" t="n">
        <v>0</v>
      </c>
      <c r="G47" s="190" t="n">
        <v>0</v>
      </c>
      <c r="H47" s="190" t="n">
        <v>0</v>
      </c>
      <c r="I47" s="190" t="n">
        <v>0</v>
      </c>
      <c r="J47" s="190" t="n">
        <v>0</v>
      </c>
      <c r="K47" s="190" t="n">
        <v>0</v>
      </c>
      <c r="L47" s="190" t="n">
        <v>0</v>
      </c>
      <c r="M47" s="191" t="n">
        <v>0</v>
      </c>
      <c r="N47" s="190"/>
      <c r="O47" s="192" t="n">
        <f aca="false">+B47</f>
        <v>0</v>
      </c>
      <c r="P47" s="190" t="n">
        <f aca="false">O47+C47</f>
        <v>0</v>
      </c>
      <c r="Q47" s="190" t="n">
        <f aca="false">P47+D47</f>
        <v>0</v>
      </c>
      <c r="R47" s="190" t="n">
        <f aca="false">Q47+E47</f>
        <v>0</v>
      </c>
      <c r="S47" s="190" t="n">
        <f aca="false">R47+F47</f>
        <v>0</v>
      </c>
      <c r="T47" s="190" t="n">
        <f aca="false">S47+G47</f>
        <v>0</v>
      </c>
      <c r="U47" s="190" t="n">
        <f aca="false">T47+H47</f>
        <v>0</v>
      </c>
      <c r="V47" s="190" t="n">
        <f aca="false">U47+I47</f>
        <v>0</v>
      </c>
      <c r="W47" s="190" t="n">
        <f aca="false">V47+J47</f>
        <v>0</v>
      </c>
      <c r="X47" s="190" t="n">
        <f aca="false">W47+K47</f>
        <v>0</v>
      </c>
      <c r="Y47" s="190" t="n">
        <f aca="false">X47+L47</f>
        <v>0</v>
      </c>
      <c r="Z47" s="191" t="n">
        <f aca="false">Y47+M47</f>
        <v>0</v>
      </c>
      <c r="AA47" s="190"/>
      <c r="AB47" s="193" t="e">
        <f aca="false">+B47/AB$17</f>
        <v>#NAME?</v>
      </c>
      <c r="AC47" s="194" t="e">
        <f aca="false">C47/$AC$17</f>
        <v>#NAME?</v>
      </c>
      <c r="AD47" s="194" t="e">
        <f aca="false">D47/$AD$17</f>
        <v>#NAME?</v>
      </c>
      <c r="AE47" s="194" t="e">
        <f aca="false">E47/$AE$17</f>
        <v>#NAME?</v>
      </c>
      <c r="AF47" s="194" t="e">
        <f aca="false">F47/$AF$17</f>
        <v>#NAME?</v>
      </c>
      <c r="AG47" s="194" t="e">
        <f aca="false">G47/$AG$17</f>
        <v>#NAME?</v>
      </c>
      <c r="AH47" s="194" t="e">
        <f aca="false">H47/$AH$17</f>
        <v>#NAME?</v>
      </c>
      <c r="AI47" s="194" t="e">
        <f aca="false">I47/$AI$17</f>
        <v>#NAME?</v>
      </c>
      <c r="AJ47" s="194" t="e">
        <f aca="false">J47/$AJ$17</f>
        <v>#NAME?</v>
      </c>
      <c r="AK47" s="194" t="e">
        <f aca="false">K47/$AK$17</f>
        <v>#NAME?</v>
      </c>
      <c r="AL47" s="194" t="e">
        <f aca="false">L47/$AL$17</f>
        <v>#NAME?</v>
      </c>
      <c r="AM47" s="195" t="e">
        <f aca="false">M47/$AM$17</f>
        <v>#NAME?</v>
      </c>
      <c r="AN47" s="190"/>
      <c r="AO47" s="196" t="e">
        <f aca="false">+AB47</f>
        <v>#NAME?</v>
      </c>
      <c r="AP47" s="197" t="e">
        <f aca="false">+AO47+AC47</f>
        <v>#NAME?</v>
      </c>
      <c r="AQ47" s="197" t="e">
        <f aca="false">+AP47+AD47</f>
        <v>#NAME?</v>
      </c>
      <c r="AR47" s="197" t="e">
        <f aca="false">+AQ47+AE47</f>
        <v>#NAME?</v>
      </c>
      <c r="AS47" s="197" t="e">
        <f aca="false">+AR47+AF47</f>
        <v>#NAME?</v>
      </c>
      <c r="AT47" s="197" t="e">
        <f aca="false">+AS47+AG47</f>
        <v>#NAME?</v>
      </c>
      <c r="AU47" s="197" t="e">
        <f aca="false">+AT47+AH47</f>
        <v>#NAME?</v>
      </c>
      <c r="AV47" s="197" t="e">
        <f aca="false">+AU47+AI47</f>
        <v>#NAME?</v>
      </c>
      <c r="AW47" s="197" t="e">
        <f aca="false">+AV47+AJ47</f>
        <v>#NAME?</v>
      </c>
      <c r="AX47" s="197" t="e">
        <f aca="false">+AW47+AK47</f>
        <v>#NAME?</v>
      </c>
      <c r="AY47" s="197" t="e">
        <f aca="false">+AX47+AL47</f>
        <v>#NAME?</v>
      </c>
      <c r="AZ47" s="198" t="e">
        <f aca="false">+AY47+AM47</f>
        <v>#NAME?</v>
      </c>
    </row>
    <row r="48" s="199" customFormat="true" ht="15" hidden="false" customHeight="false" outlineLevel="0" collapsed="false">
      <c r="A48" s="189" t="s">
        <v>300</v>
      </c>
      <c r="B48" s="190" t="n">
        <v>138731.31</v>
      </c>
      <c r="C48" s="190" t="n">
        <v>101339.33</v>
      </c>
      <c r="D48" s="190" t="n">
        <v>112757.59</v>
      </c>
      <c r="E48" s="190" t="n">
        <v>112787.59</v>
      </c>
      <c r="F48" s="190" t="n">
        <v>112817.59</v>
      </c>
      <c r="G48" s="190" t="n">
        <v>112817.59</v>
      </c>
      <c r="H48" s="190" t="n">
        <v>112817.59</v>
      </c>
      <c r="I48" s="190" t="n">
        <v>112817.59</v>
      </c>
      <c r="J48" s="190" t="n">
        <v>112817.59</v>
      </c>
      <c r="K48" s="190" t="n">
        <v>112817.59</v>
      </c>
      <c r="L48" s="190" t="n">
        <v>113552.41</v>
      </c>
      <c r="M48" s="191" t="n">
        <v>195127.27</v>
      </c>
      <c r="N48" s="190"/>
      <c r="O48" s="192" t="n">
        <f aca="false">+B48</f>
        <v>138731.31</v>
      </c>
      <c r="P48" s="190" t="n">
        <f aca="false">O48+C48</f>
        <v>240070.64</v>
      </c>
      <c r="Q48" s="190" t="n">
        <f aca="false">P48+D48</f>
        <v>352828.23</v>
      </c>
      <c r="R48" s="190" t="n">
        <f aca="false">Q48+E48</f>
        <v>465615.82</v>
      </c>
      <c r="S48" s="190" t="n">
        <f aca="false">R48+F48</f>
        <v>578433.41</v>
      </c>
      <c r="T48" s="190" t="n">
        <f aca="false">S48+G48</f>
        <v>691251</v>
      </c>
      <c r="U48" s="190" t="n">
        <f aca="false">T48+H48</f>
        <v>804068.59</v>
      </c>
      <c r="V48" s="190" t="n">
        <f aca="false">U48+I48</f>
        <v>916886.18</v>
      </c>
      <c r="W48" s="190" t="n">
        <f aca="false">V48+J48</f>
        <v>1029703.77</v>
      </c>
      <c r="X48" s="190" t="n">
        <f aca="false">W48+K48</f>
        <v>1142521.36</v>
      </c>
      <c r="Y48" s="190" t="n">
        <f aca="false">X48+L48</f>
        <v>1256073.77</v>
      </c>
      <c r="Z48" s="191" t="n">
        <f aca="false">Y48+M48</f>
        <v>1451201.04</v>
      </c>
      <c r="AA48" s="190"/>
      <c r="AB48" s="193" t="e">
        <f aca="false">+B48/AB$17</f>
        <v>#NAME?</v>
      </c>
      <c r="AC48" s="194" t="e">
        <f aca="false">C48/$AC$17</f>
        <v>#NAME?</v>
      </c>
      <c r="AD48" s="194" t="e">
        <f aca="false">D48/$AD$17</f>
        <v>#NAME?</v>
      </c>
      <c r="AE48" s="194" t="e">
        <f aca="false">E48/$AE$17</f>
        <v>#NAME?</v>
      </c>
      <c r="AF48" s="194" t="e">
        <f aca="false">F48/$AF$17</f>
        <v>#NAME?</v>
      </c>
      <c r="AG48" s="194" t="e">
        <f aca="false">G48/$AG$17</f>
        <v>#NAME?</v>
      </c>
      <c r="AH48" s="194" t="e">
        <f aca="false">H48/$AH$17</f>
        <v>#NAME?</v>
      </c>
      <c r="AI48" s="194" t="e">
        <f aca="false">I48/$AI$17</f>
        <v>#NAME?</v>
      </c>
      <c r="AJ48" s="194" t="e">
        <f aca="false">J48/$AJ$17</f>
        <v>#NAME?</v>
      </c>
      <c r="AK48" s="194" t="e">
        <f aca="false">K48/$AK$17</f>
        <v>#NAME?</v>
      </c>
      <c r="AL48" s="194" t="e">
        <f aca="false">L48/$AL$17</f>
        <v>#NAME?</v>
      </c>
      <c r="AM48" s="195" t="e">
        <f aca="false">M48/$AM$17</f>
        <v>#NAME?</v>
      </c>
      <c r="AN48" s="190"/>
      <c r="AO48" s="196" t="e">
        <f aca="false">+AB48</f>
        <v>#NAME?</v>
      </c>
      <c r="AP48" s="197" t="e">
        <f aca="false">+AO48+AC48</f>
        <v>#NAME?</v>
      </c>
      <c r="AQ48" s="197" t="e">
        <f aca="false">+AP48+AD48</f>
        <v>#NAME?</v>
      </c>
      <c r="AR48" s="197" t="e">
        <f aca="false">+AQ48+AE48</f>
        <v>#NAME?</v>
      </c>
      <c r="AS48" s="197" t="e">
        <f aca="false">+AR48+AF48</f>
        <v>#NAME?</v>
      </c>
      <c r="AT48" s="197" t="e">
        <f aca="false">+AS48+AG48</f>
        <v>#NAME?</v>
      </c>
      <c r="AU48" s="197" t="e">
        <f aca="false">+AT48+AH48</f>
        <v>#NAME?</v>
      </c>
      <c r="AV48" s="197" t="e">
        <f aca="false">+AU48+AI48</f>
        <v>#NAME?</v>
      </c>
      <c r="AW48" s="197" t="e">
        <f aca="false">+AV48+AJ48</f>
        <v>#NAME?</v>
      </c>
      <c r="AX48" s="197" t="e">
        <f aca="false">+AW48+AK48</f>
        <v>#NAME?</v>
      </c>
      <c r="AY48" s="197" t="e">
        <f aca="false">+AX48+AL48</f>
        <v>#NAME?</v>
      </c>
      <c r="AZ48" s="198" t="e">
        <f aca="false">+AY48+AM48</f>
        <v>#NAME?</v>
      </c>
    </row>
    <row r="49" s="199" customFormat="true" ht="15" hidden="false" customHeight="false" outlineLevel="1" collapsed="false">
      <c r="A49" s="188" t="s">
        <v>216</v>
      </c>
      <c r="B49" s="207" t="n">
        <v>1191446.16</v>
      </c>
      <c r="C49" s="207" t="n">
        <v>1150025.34</v>
      </c>
      <c r="D49" s="207" t="n">
        <v>1153924.25</v>
      </c>
      <c r="E49" s="207" t="n">
        <v>1161841.31</v>
      </c>
      <c r="F49" s="207" t="n">
        <v>1150397.85</v>
      </c>
      <c r="G49" s="207" t="n">
        <v>1168946.41</v>
      </c>
      <c r="H49" s="207" t="n">
        <v>1178714.29</v>
      </c>
      <c r="I49" s="207" t="n">
        <v>1180280.29</v>
      </c>
      <c r="J49" s="207" t="n">
        <v>1172242.29</v>
      </c>
      <c r="K49" s="207" t="n">
        <v>1165988.63</v>
      </c>
      <c r="L49" s="207" t="n">
        <v>1098694.3</v>
      </c>
      <c r="M49" s="207" t="n">
        <v>1176565.97</v>
      </c>
      <c r="N49" s="190"/>
      <c r="O49" s="207" t="n">
        <f aca="false">+B49</f>
        <v>1191446.16</v>
      </c>
      <c r="P49" s="207" t="n">
        <f aca="false">O49+C49</f>
        <v>2341471.5</v>
      </c>
      <c r="Q49" s="207" t="n">
        <f aca="false">P49+D49</f>
        <v>3495395.75</v>
      </c>
      <c r="R49" s="207" t="n">
        <f aca="false">Q49+E49</f>
        <v>4657237.06</v>
      </c>
      <c r="S49" s="207" t="n">
        <f aca="false">R49+F49</f>
        <v>5807634.91</v>
      </c>
      <c r="T49" s="207" t="n">
        <f aca="false">S49+G49</f>
        <v>6976581.32</v>
      </c>
      <c r="U49" s="207" t="n">
        <f aca="false">T49+H49</f>
        <v>8155295.61</v>
      </c>
      <c r="V49" s="207" t="n">
        <f aca="false">U49+I49</f>
        <v>9335575.9</v>
      </c>
      <c r="W49" s="207" t="n">
        <f aca="false">V49+J49</f>
        <v>10507818.19</v>
      </c>
      <c r="X49" s="207" t="n">
        <f aca="false">W49+K49</f>
        <v>11673806.82</v>
      </c>
      <c r="Y49" s="207" t="n">
        <f aca="false">X49+L49</f>
        <v>12772501.12</v>
      </c>
      <c r="Z49" s="207" t="n">
        <f aca="false">Y49+M49</f>
        <v>13949067.09</v>
      </c>
      <c r="AA49" s="190"/>
      <c r="AB49" s="208" t="e">
        <f aca="false">+B49/AB$17</f>
        <v>#NAME?</v>
      </c>
      <c r="AC49" s="208" t="e">
        <f aca="false">C49/$AC$17</f>
        <v>#NAME?</v>
      </c>
      <c r="AD49" s="208" t="e">
        <f aca="false">D49/$AD$17</f>
        <v>#NAME?</v>
      </c>
      <c r="AE49" s="208" t="e">
        <f aca="false">E49/$AE$17</f>
        <v>#NAME?</v>
      </c>
      <c r="AF49" s="208" t="e">
        <f aca="false">F49/$AF$17</f>
        <v>#NAME?</v>
      </c>
      <c r="AG49" s="208" t="e">
        <f aca="false">G49/$AG$17</f>
        <v>#NAME?</v>
      </c>
      <c r="AH49" s="208" t="e">
        <f aca="false">H49/$AH$17</f>
        <v>#NAME?</v>
      </c>
      <c r="AI49" s="208" t="e">
        <f aca="false">I49/$AI$17</f>
        <v>#NAME?</v>
      </c>
      <c r="AJ49" s="208" t="e">
        <f aca="false">J49/$AJ$17</f>
        <v>#NAME?</v>
      </c>
      <c r="AK49" s="208" t="e">
        <f aca="false">K49/$AK$17</f>
        <v>#NAME?</v>
      </c>
      <c r="AL49" s="208" t="e">
        <f aca="false">L49/$AL$17</f>
        <v>#NAME?</v>
      </c>
      <c r="AM49" s="208" t="e">
        <f aca="false">M49/$AM$17</f>
        <v>#NAME?</v>
      </c>
      <c r="AN49" s="190"/>
      <c r="AO49" s="209" t="e">
        <f aca="false">+AB49</f>
        <v>#NAME?</v>
      </c>
      <c r="AP49" s="209" t="e">
        <f aca="false">+AO49+AC49</f>
        <v>#NAME?</v>
      </c>
      <c r="AQ49" s="209" t="e">
        <f aca="false">+AP49+AD49</f>
        <v>#NAME?</v>
      </c>
      <c r="AR49" s="209" t="e">
        <f aca="false">+AQ49+AE49</f>
        <v>#NAME?</v>
      </c>
      <c r="AS49" s="209" t="e">
        <f aca="false">+AR49+AF49</f>
        <v>#NAME?</v>
      </c>
      <c r="AT49" s="209" t="e">
        <f aca="false">+AS49+AG49</f>
        <v>#NAME?</v>
      </c>
      <c r="AU49" s="209" t="e">
        <f aca="false">+AT49+AH49</f>
        <v>#NAME?</v>
      </c>
      <c r="AV49" s="209" t="e">
        <f aca="false">+AU49+AI49</f>
        <v>#NAME?</v>
      </c>
      <c r="AW49" s="209" t="e">
        <f aca="false">+AV49+AJ49</f>
        <v>#NAME?</v>
      </c>
      <c r="AX49" s="209" t="e">
        <f aca="false">+AW49+AK49</f>
        <v>#NAME?</v>
      </c>
      <c r="AY49" s="209" t="e">
        <f aca="false">+AX49+AL49</f>
        <v>#NAME?</v>
      </c>
      <c r="AZ49" s="209" t="e">
        <f aca="false">+AY49+AM49</f>
        <v>#NAME?</v>
      </c>
    </row>
    <row r="50" customFormat="false" ht="15" hidden="false" customHeight="false" outlineLevel="1" collapsed="false">
      <c r="A50" s="189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56"/>
      <c r="N50" s="141"/>
      <c r="O50" s="157" t="n">
        <f aca="false">+B50</f>
        <v>0</v>
      </c>
      <c r="P50" s="158" t="n">
        <f aca="false">O50+C50</f>
        <v>0</v>
      </c>
      <c r="Q50" s="158" t="n">
        <f aca="false">P50+D50</f>
        <v>0</v>
      </c>
      <c r="R50" s="158" t="n">
        <f aca="false">Q50+E50</f>
        <v>0</v>
      </c>
      <c r="S50" s="158" t="n">
        <f aca="false">R50+F50</f>
        <v>0</v>
      </c>
      <c r="T50" s="158" t="n">
        <f aca="false">S50+G50</f>
        <v>0</v>
      </c>
      <c r="U50" s="158" t="n">
        <f aca="false">T50+H50</f>
        <v>0</v>
      </c>
      <c r="V50" s="158" t="n">
        <f aca="false">U50+I50</f>
        <v>0</v>
      </c>
      <c r="W50" s="158" t="n">
        <f aca="false">V50+J50</f>
        <v>0</v>
      </c>
      <c r="X50" s="158" t="n">
        <f aca="false">W50+K50</f>
        <v>0</v>
      </c>
      <c r="Y50" s="158" t="n">
        <f aca="false">X50+L50</f>
        <v>0</v>
      </c>
      <c r="Z50" s="159" t="n">
        <f aca="false">Y50+M50</f>
        <v>0</v>
      </c>
      <c r="AA50" s="141"/>
      <c r="AB50" s="179" t="e">
        <f aca="false">+B50/AB$17</f>
        <v>#NAME?</v>
      </c>
      <c r="AC50" s="180" t="e">
        <f aca="false">C50/$AC$17</f>
        <v>#NAME?</v>
      </c>
      <c r="AD50" s="180" t="e">
        <f aca="false">D50/$AD$17</f>
        <v>#NAME?</v>
      </c>
      <c r="AE50" s="180" t="e">
        <f aca="false">E50/$AE$17</f>
        <v>#NAME?</v>
      </c>
      <c r="AF50" s="180" t="e">
        <f aca="false">F50/$AF$17</f>
        <v>#NAME?</v>
      </c>
      <c r="AG50" s="180" t="e">
        <f aca="false">G50/$AG$17</f>
        <v>#NAME?</v>
      </c>
      <c r="AH50" s="180" t="e">
        <f aca="false">H50/$AH$17</f>
        <v>#NAME?</v>
      </c>
      <c r="AI50" s="180" t="e">
        <f aca="false">I50/$AI$17</f>
        <v>#NAME?</v>
      </c>
      <c r="AJ50" s="180" t="e">
        <f aca="false">J50/$AJ$17</f>
        <v>#NAME?</v>
      </c>
      <c r="AK50" s="180" t="e">
        <f aca="false">K50/$AK$17</f>
        <v>#NAME?</v>
      </c>
      <c r="AL50" s="180" t="e">
        <f aca="false">L50/$AL$17</f>
        <v>#NAME?</v>
      </c>
      <c r="AM50" s="181" t="e">
        <f aca="false">M50/$AM$17</f>
        <v>#NAME?</v>
      </c>
      <c r="AN50" s="141"/>
      <c r="AO50" s="162" t="e">
        <f aca="false">+AB50</f>
        <v>#NAME?</v>
      </c>
      <c r="AP50" s="163" t="e">
        <f aca="false">+AO50+AC50</f>
        <v>#NAME?</v>
      </c>
      <c r="AQ50" s="163" t="e">
        <f aca="false">+AP50+AD50</f>
        <v>#NAME?</v>
      </c>
      <c r="AR50" s="163" t="e">
        <f aca="false">+AQ50+AE50</f>
        <v>#NAME?</v>
      </c>
      <c r="AS50" s="163" t="e">
        <f aca="false">+AR50+AF50</f>
        <v>#NAME?</v>
      </c>
      <c r="AT50" s="163" t="e">
        <f aca="false">+AS50+AG50</f>
        <v>#NAME?</v>
      </c>
      <c r="AU50" s="163" t="e">
        <f aca="false">+AT50+AH50</f>
        <v>#NAME?</v>
      </c>
      <c r="AV50" s="163" t="e">
        <f aca="false">+AU50+AI50</f>
        <v>#NAME?</v>
      </c>
      <c r="AW50" s="163" t="e">
        <f aca="false">+AV50+AJ50</f>
        <v>#NAME?</v>
      </c>
      <c r="AX50" s="163" t="e">
        <f aca="false">+AW50+AK50</f>
        <v>#NAME?</v>
      </c>
      <c r="AY50" s="163" t="e">
        <f aca="false">+AX50+AL50</f>
        <v>#NAME?</v>
      </c>
      <c r="AZ50" s="164" t="e">
        <f aca="false">+AY50+AM50</f>
        <v>#NAME?</v>
      </c>
    </row>
    <row r="51" customFormat="false" ht="15" hidden="false" customHeight="false" outlineLevel="1" collapsed="false">
      <c r="A51" s="188" t="s">
        <v>217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56"/>
      <c r="N51" s="141"/>
      <c r="O51" s="157" t="n">
        <f aca="false">+B51</f>
        <v>0</v>
      </c>
      <c r="P51" s="158" t="n">
        <f aca="false">O51+C51</f>
        <v>0</v>
      </c>
      <c r="Q51" s="158" t="n">
        <f aca="false">P51+D51</f>
        <v>0</v>
      </c>
      <c r="R51" s="158" t="n">
        <f aca="false">Q51+E51</f>
        <v>0</v>
      </c>
      <c r="S51" s="158" t="n">
        <f aca="false">R51+F51</f>
        <v>0</v>
      </c>
      <c r="T51" s="158" t="n">
        <f aca="false">S51+G51</f>
        <v>0</v>
      </c>
      <c r="U51" s="158" t="n">
        <f aca="false">T51+H51</f>
        <v>0</v>
      </c>
      <c r="V51" s="158" t="n">
        <f aca="false">U51+I51</f>
        <v>0</v>
      </c>
      <c r="W51" s="158" t="n">
        <f aca="false">V51+J51</f>
        <v>0</v>
      </c>
      <c r="X51" s="158" t="n">
        <f aca="false">W51+K51</f>
        <v>0</v>
      </c>
      <c r="Y51" s="158" t="n">
        <f aca="false">X51+L51</f>
        <v>0</v>
      </c>
      <c r="Z51" s="159" t="n">
        <f aca="false">Y51+M51</f>
        <v>0</v>
      </c>
      <c r="AA51" s="141"/>
      <c r="AB51" s="179" t="e">
        <f aca="false">+B51/AB$17</f>
        <v>#NAME?</v>
      </c>
      <c r="AC51" s="180" t="e">
        <f aca="false">C51/$AC$17</f>
        <v>#NAME?</v>
      </c>
      <c r="AD51" s="180" t="e">
        <f aca="false">D51/$AD$17</f>
        <v>#NAME?</v>
      </c>
      <c r="AE51" s="180" t="e">
        <f aca="false">E51/$AE$17</f>
        <v>#NAME?</v>
      </c>
      <c r="AF51" s="180" t="e">
        <f aca="false">F51/$AF$17</f>
        <v>#NAME?</v>
      </c>
      <c r="AG51" s="180" t="e">
        <f aca="false">G51/$AG$17</f>
        <v>#NAME?</v>
      </c>
      <c r="AH51" s="180" t="e">
        <f aca="false">H51/$AH$17</f>
        <v>#NAME?</v>
      </c>
      <c r="AI51" s="180" t="e">
        <f aca="false">I51/$AI$17</f>
        <v>#NAME?</v>
      </c>
      <c r="AJ51" s="180" t="e">
        <f aca="false">J51/$AJ$17</f>
        <v>#NAME?</v>
      </c>
      <c r="AK51" s="180" t="e">
        <f aca="false">K51/$AK$17</f>
        <v>#NAME?</v>
      </c>
      <c r="AL51" s="180" t="e">
        <f aca="false">L51/$AL$17</f>
        <v>#NAME?</v>
      </c>
      <c r="AM51" s="181" t="e">
        <f aca="false">M51/$AM$17</f>
        <v>#NAME?</v>
      </c>
      <c r="AN51" s="141"/>
      <c r="AO51" s="162" t="e">
        <f aca="false">+AB51</f>
        <v>#NAME?</v>
      </c>
      <c r="AP51" s="163" t="e">
        <f aca="false">+AO51+AC51</f>
        <v>#NAME?</v>
      </c>
      <c r="AQ51" s="163" t="e">
        <f aca="false">+AP51+AD51</f>
        <v>#NAME?</v>
      </c>
      <c r="AR51" s="163" t="e">
        <f aca="false">+AQ51+AE51</f>
        <v>#NAME?</v>
      </c>
      <c r="AS51" s="163" t="e">
        <f aca="false">+AR51+AF51</f>
        <v>#NAME?</v>
      </c>
      <c r="AT51" s="163" t="e">
        <f aca="false">+AS51+AG51</f>
        <v>#NAME?</v>
      </c>
      <c r="AU51" s="163" t="e">
        <f aca="false">+AT51+AH51</f>
        <v>#NAME?</v>
      </c>
      <c r="AV51" s="163" t="e">
        <f aca="false">+AU51+AI51</f>
        <v>#NAME?</v>
      </c>
      <c r="AW51" s="163" t="e">
        <f aca="false">+AV51+AJ51</f>
        <v>#NAME?</v>
      </c>
      <c r="AX51" s="163" t="e">
        <f aca="false">+AW51+AK51</f>
        <v>#NAME?</v>
      </c>
      <c r="AY51" s="163" t="e">
        <f aca="false">+AX51+AL51</f>
        <v>#NAME?</v>
      </c>
      <c r="AZ51" s="164" t="e">
        <f aca="false">+AY51+AM51</f>
        <v>#NAME?</v>
      </c>
    </row>
    <row r="52" s="199" customFormat="true" ht="15" hidden="false" customHeight="false" outlineLevel="1" collapsed="false">
      <c r="A52" s="189" t="s">
        <v>301</v>
      </c>
      <c r="B52" s="190" t="n">
        <v>104133.15</v>
      </c>
      <c r="C52" s="190" t="n">
        <v>131679.56</v>
      </c>
      <c r="D52" s="190" t="n">
        <v>122835.05</v>
      </c>
      <c r="E52" s="190" t="n">
        <v>123616.34</v>
      </c>
      <c r="F52" s="190" t="n">
        <v>121033.39</v>
      </c>
      <c r="G52" s="190" t="n">
        <v>153501.57</v>
      </c>
      <c r="H52" s="200" t="n">
        <v>20290.96</v>
      </c>
      <c r="I52" s="200" t="n">
        <v>21307.97</v>
      </c>
      <c r="J52" s="200" t="n">
        <v>16361.83</v>
      </c>
      <c r="K52" s="200" t="n">
        <v>19734.03</v>
      </c>
      <c r="L52" s="210" t="n">
        <v>25421.45</v>
      </c>
      <c r="M52" s="191" t="n">
        <v>72759.79</v>
      </c>
      <c r="N52" s="190"/>
      <c r="O52" s="192" t="n">
        <f aca="false">+B52</f>
        <v>104133.15</v>
      </c>
      <c r="P52" s="190" t="n">
        <f aca="false">O52+C52</f>
        <v>235812.71</v>
      </c>
      <c r="Q52" s="190" t="n">
        <f aca="false">P52+D52</f>
        <v>358647.76</v>
      </c>
      <c r="R52" s="190" t="n">
        <f aca="false">Q52+E52</f>
        <v>482264.1</v>
      </c>
      <c r="S52" s="190" t="n">
        <f aca="false">R52+F52</f>
        <v>603297.49</v>
      </c>
      <c r="T52" s="190" t="n">
        <f aca="false">S52+G52</f>
        <v>756799.06</v>
      </c>
      <c r="U52" s="190" t="n">
        <f aca="false">T52+H52</f>
        <v>777090.02</v>
      </c>
      <c r="V52" s="190" t="n">
        <f aca="false">U52+I52</f>
        <v>798397.99</v>
      </c>
      <c r="W52" s="190" t="n">
        <f aca="false">V52+J52</f>
        <v>814759.82</v>
      </c>
      <c r="X52" s="190" t="n">
        <f aca="false">W52+K52</f>
        <v>834493.85</v>
      </c>
      <c r="Y52" s="190" t="n">
        <f aca="false">X52+L52</f>
        <v>859915.3</v>
      </c>
      <c r="Z52" s="191" t="n">
        <f aca="false">Y52+M52</f>
        <v>932675.09</v>
      </c>
      <c r="AA52" s="190"/>
      <c r="AB52" s="193" t="e">
        <f aca="false">+B52/AB$17</f>
        <v>#NAME?</v>
      </c>
      <c r="AC52" s="194" t="e">
        <f aca="false">C52/$AC$17</f>
        <v>#NAME?</v>
      </c>
      <c r="AD52" s="194" t="e">
        <f aca="false">D52/$AD$17</f>
        <v>#NAME?</v>
      </c>
      <c r="AE52" s="194" t="e">
        <f aca="false">E52/$AE$17</f>
        <v>#NAME?</v>
      </c>
      <c r="AF52" s="194" t="e">
        <f aca="false">F52/$AF$17</f>
        <v>#NAME?</v>
      </c>
      <c r="AG52" s="194" t="e">
        <f aca="false">G52/$AG$17</f>
        <v>#NAME?</v>
      </c>
      <c r="AH52" s="194" t="e">
        <f aca="false">H52/$AH$17</f>
        <v>#NAME?</v>
      </c>
      <c r="AI52" s="194" t="e">
        <f aca="false">I52/$AI$17</f>
        <v>#NAME?</v>
      </c>
      <c r="AJ52" s="194" t="e">
        <f aca="false">J52/$AJ$17</f>
        <v>#NAME?</v>
      </c>
      <c r="AK52" s="194" t="e">
        <f aca="false">K52/$AK$17</f>
        <v>#NAME?</v>
      </c>
      <c r="AL52" s="194" t="e">
        <f aca="false">L52/$AL$17</f>
        <v>#NAME?</v>
      </c>
      <c r="AM52" s="195" t="e">
        <f aca="false">M52/$AM$17</f>
        <v>#NAME?</v>
      </c>
      <c r="AN52" s="190"/>
      <c r="AO52" s="196" t="e">
        <f aca="false">+AB52</f>
        <v>#NAME?</v>
      </c>
      <c r="AP52" s="197" t="e">
        <f aca="false">+AO52+AC52</f>
        <v>#NAME?</v>
      </c>
      <c r="AQ52" s="197" t="e">
        <f aca="false">+AP52+AD52</f>
        <v>#NAME?</v>
      </c>
      <c r="AR52" s="197" t="e">
        <f aca="false">+AQ52+AE52</f>
        <v>#NAME?</v>
      </c>
      <c r="AS52" s="197" t="e">
        <f aca="false">+AR52+AF52</f>
        <v>#NAME?</v>
      </c>
      <c r="AT52" s="197" t="e">
        <f aca="false">+AS52+AG52</f>
        <v>#NAME?</v>
      </c>
      <c r="AU52" s="197" t="e">
        <f aca="false">+AT52+AH52</f>
        <v>#NAME?</v>
      </c>
      <c r="AV52" s="197" t="e">
        <f aca="false">+AU52+AI52</f>
        <v>#NAME?</v>
      </c>
      <c r="AW52" s="197" t="e">
        <f aca="false">+AV52+AJ52</f>
        <v>#NAME?</v>
      </c>
      <c r="AX52" s="197" t="e">
        <f aca="false">+AW52+AK52</f>
        <v>#NAME?</v>
      </c>
      <c r="AY52" s="197" t="e">
        <f aca="false">+AX52+AL52</f>
        <v>#NAME?</v>
      </c>
      <c r="AZ52" s="198" t="e">
        <f aca="false">+AY52+AM52</f>
        <v>#NAME?</v>
      </c>
    </row>
    <row r="53" s="199" customFormat="true" ht="15" hidden="false" customHeight="false" outlineLevel="0" collapsed="false">
      <c r="A53" s="189" t="s">
        <v>302</v>
      </c>
      <c r="B53" s="190" t="n">
        <v>0</v>
      </c>
      <c r="C53" s="190" t="n">
        <v>11929.32</v>
      </c>
      <c r="D53" s="190" t="n">
        <v>5964.66</v>
      </c>
      <c r="E53" s="190" t="n">
        <v>15225.51</v>
      </c>
      <c r="F53" s="190" t="n">
        <v>15492.42</v>
      </c>
      <c r="G53" s="190" t="n">
        <v>15225.51</v>
      </c>
      <c r="H53" s="190" t="n">
        <v>15225.51</v>
      </c>
      <c r="I53" s="190" t="n">
        <v>15225.51</v>
      </c>
      <c r="J53" s="190" t="n">
        <v>15225.51</v>
      </c>
      <c r="K53" s="190" t="n">
        <v>15225.51</v>
      </c>
      <c r="L53" s="190" t="n">
        <v>15225.51</v>
      </c>
      <c r="M53" s="191" t="n">
        <v>15225.51</v>
      </c>
      <c r="N53" s="190"/>
      <c r="O53" s="192" t="n">
        <f aca="false">+B53</f>
        <v>0</v>
      </c>
      <c r="P53" s="190" t="n">
        <f aca="false">O53+C53</f>
        <v>11929.32</v>
      </c>
      <c r="Q53" s="190" t="n">
        <f aca="false">P53+D53</f>
        <v>17893.98</v>
      </c>
      <c r="R53" s="190" t="n">
        <f aca="false">Q53+E53</f>
        <v>33119.49</v>
      </c>
      <c r="S53" s="190" t="n">
        <f aca="false">R53+F53</f>
        <v>48611.91</v>
      </c>
      <c r="T53" s="190" t="n">
        <f aca="false">S53+G53</f>
        <v>63837.42</v>
      </c>
      <c r="U53" s="190" t="n">
        <f aca="false">T53+H53</f>
        <v>79062.93</v>
      </c>
      <c r="V53" s="190" t="n">
        <f aca="false">U53+I53</f>
        <v>94288.44</v>
      </c>
      <c r="W53" s="190" t="n">
        <f aca="false">V53+J53</f>
        <v>109513.95</v>
      </c>
      <c r="X53" s="190" t="n">
        <f aca="false">W53+K53</f>
        <v>124739.46</v>
      </c>
      <c r="Y53" s="190" t="n">
        <f aca="false">X53+L53</f>
        <v>139964.97</v>
      </c>
      <c r="Z53" s="191" t="n">
        <f aca="false">Y53+M53</f>
        <v>155190.48</v>
      </c>
      <c r="AA53" s="190"/>
      <c r="AB53" s="193" t="e">
        <f aca="false">+B53/AB$17</f>
        <v>#NAME?</v>
      </c>
      <c r="AC53" s="194" t="e">
        <f aca="false">C53/$AC$17</f>
        <v>#NAME?</v>
      </c>
      <c r="AD53" s="194" t="e">
        <f aca="false">D53/$AD$17</f>
        <v>#NAME?</v>
      </c>
      <c r="AE53" s="194" t="e">
        <f aca="false">E53/$AE$17</f>
        <v>#NAME?</v>
      </c>
      <c r="AF53" s="194" t="e">
        <f aca="false">F53/$AF$17</f>
        <v>#NAME?</v>
      </c>
      <c r="AG53" s="194" t="e">
        <f aca="false">G53/$AG$17</f>
        <v>#NAME?</v>
      </c>
      <c r="AH53" s="194" t="e">
        <f aca="false">H53/$AH$17</f>
        <v>#NAME?</v>
      </c>
      <c r="AI53" s="194" t="e">
        <f aca="false">I53/$AI$17</f>
        <v>#NAME?</v>
      </c>
      <c r="AJ53" s="194" t="e">
        <f aca="false">J53/$AJ$17</f>
        <v>#NAME?</v>
      </c>
      <c r="AK53" s="194" t="e">
        <f aca="false">K53/$AK$17</f>
        <v>#NAME?</v>
      </c>
      <c r="AL53" s="194" t="e">
        <f aca="false">L53/$AL$17</f>
        <v>#NAME?</v>
      </c>
      <c r="AM53" s="195" t="e">
        <f aca="false">M53/$AM$17</f>
        <v>#NAME?</v>
      </c>
      <c r="AN53" s="190"/>
      <c r="AO53" s="196" t="e">
        <f aca="false">+AB53</f>
        <v>#NAME?</v>
      </c>
      <c r="AP53" s="197" t="e">
        <f aca="false">+AO53+AC53</f>
        <v>#NAME?</v>
      </c>
      <c r="AQ53" s="197" t="e">
        <f aca="false">+AP53+AD53</f>
        <v>#NAME?</v>
      </c>
      <c r="AR53" s="197" t="e">
        <f aca="false">+AQ53+AE53</f>
        <v>#NAME?</v>
      </c>
      <c r="AS53" s="197" t="e">
        <f aca="false">+AR53+AF53</f>
        <v>#NAME?</v>
      </c>
      <c r="AT53" s="197" t="e">
        <f aca="false">+AS53+AG53</f>
        <v>#NAME?</v>
      </c>
      <c r="AU53" s="197" t="e">
        <f aca="false">+AT53+AH53</f>
        <v>#NAME?</v>
      </c>
      <c r="AV53" s="197" t="e">
        <f aca="false">+AU53+AI53</f>
        <v>#NAME?</v>
      </c>
      <c r="AW53" s="197" t="e">
        <f aca="false">+AV53+AJ53</f>
        <v>#NAME?</v>
      </c>
      <c r="AX53" s="197" t="e">
        <f aca="false">+AW53+AK53</f>
        <v>#NAME?</v>
      </c>
      <c r="AY53" s="197" t="e">
        <f aca="false">+AX53+AL53</f>
        <v>#NAME?</v>
      </c>
      <c r="AZ53" s="198" t="e">
        <f aca="false">+AY53+AM53</f>
        <v>#NAME?</v>
      </c>
    </row>
    <row r="54" s="199" customFormat="true" ht="15" hidden="false" customHeight="false" outlineLevel="1" collapsed="false">
      <c r="A54" s="189" t="s">
        <v>221</v>
      </c>
      <c r="B54" s="190" t="n">
        <v>5228.45</v>
      </c>
      <c r="C54" s="190" t="n">
        <v>5220</v>
      </c>
      <c r="D54" s="190" t="n">
        <v>19684.64</v>
      </c>
      <c r="E54" s="190" t="n">
        <v>11791.27</v>
      </c>
      <c r="F54" s="190" t="n">
        <v>197934.12</v>
      </c>
      <c r="G54" s="190" t="n">
        <v>71854.95</v>
      </c>
      <c r="H54" s="190" t="n">
        <v>10510</v>
      </c>
      <c r="I54" s="190" t="n">
        <v>98349.88</v>
      </c>
      <c r="J54" s="190" t="n">
        <v>44714.73</v>
      </c>
      <c r="K54" s="190" t="n">
        <v>56376.24</v>
      </c>
      <c r="L54" s="190" t="n">
        <v>59947.12</v>
      </c>
      <c r="M54" s="191" t="n">
        <v>48067.26</v>
      </c>
      <c r="N54" s="190"/>
      <c r="O54" s="192" t="n">
        <f aca="false">+B54</f>
        <v>5228.45</v>
      </c>
      <c r="P54" s="190" t="n">
        <f aca="false">O54+C54</f>
        <v>10448.45</v>
      </c>
      <c r="Q54" s="190" t="n">
        <f aca="false">P54+D54</f>
        <v>30133.09</v>
      </c>
      <c r="R54" s="190" t="n">
        <f aca="false">Q54+E54</f>
        <v>41924.36</v>
      </c>
      <c r="S54" s="190" t="n">
        <f aca="false">R54+F54</f>
        <v>239858.48</v>
      </c>
      <c r="T54" s="190" t="n">
        <f aca="false">S54+G54</f>
        <v>311713.43</v>
      </c>
      <c r="U54" s="190" t="n">
        <f aca="false">T54+H54</f>
        <v>322223.43</v>
      </c>
      <c r="V54" s="190" t="n">
        <f aca="false">U54+I54</f>
        <v>420573.31</v>
      </c>
      <c r="W54" s="190" t="n">
        <f aca="false">V54+J54</f>
        <v>465288.04</v>
      </c>
      <c r="X54" s="190" t="n">
        <f aca="false">W54+K54</f>
        <v>521664.28</v>
      </c>
      <c r="Y54" s="190" t="n">
        <f aca="false">X54+L54</f>
        <v>581611.4</v>
      </c>
      <c r="Z54" s="191" t="n">
        <f aca="false">Y54+M54</f>
        <v>629678.66</v>
      </c>
      <c r="AA54" s="190"/>
      <c r="AB54" s="193" t="e">
        <f aca="false">+B54/AB$17</f>
        <v>#NAME?</v>
      </c>
      <c r="AC54" s="194" t="e">
        <f aca="false">C54/$AC$17</f>
        <v>#NAME?</v>
      </c>
      <c r="AD54" s="194" t="e">
        <f aca="false">D54/$AD$17</f>
        <v>#NAME?</v>
      </c>
      <c r="AE54" s="194" t="e">
        <f aca="false">E54/$AE$17</f>
        <v>#NAME?</v>
      </c>
      <c r="AF54" s="194" t="e">
        <f aca="false">F54/$AF$17</f>
        <v>#NAME?</v>
      </c>
      <c r="AG54" s="194" t="e">
        <f aca="false">G54/$AG$17</f>
        <v>#NAME?</v>
      </c>
      <c r="AH54" s="194" t="e">
        <f aca="false">H54/$AH$17</f>
        <v>#NAME?</v>
      </c>
      <c r="AI54" s="194" t="e">
        <f aca="false">I54/$AI$17</f>
        <v>#NAME?</v>
      </c>
      <c r="AJ54" s="194" t="e">
        <f aca="false">J54/$AJ$17</f>
        <v>#NAME?</v>
      </c>
      <c r="AK54" s="194" t="e">
        <f aca="false">K54/$AK$17</f>
        <v>#NAME?</v>
      </c>
      <c r="AL54" s="194" t="e">
        <f aca="false">L54/$AL$17</f>
        <v>#NAME?</v>
      </c>
      <c r="AM54" s="195" t="e">
        <f aca="false">M54/$AM$17</f>
        <v>#NAME?</v>
      </c>
      <c r="AN54" s="190"/>
      <c r="AO54" s="196" t="e">
        <f aca="false">+AB54</f>
        <v>#NAME?</v>
      </c>
      <c r="AP54" s="197" t="e">
        <f aca="false">+AO54+AC54</f>
        <v>#NAME?</v>
      </c>
      <c r="AQ54" s="197" t="e">
        <f aca="false">+AP54+AD54</f>
        <v>#NAME?</v>
      </c>
      <c r="AR54" s="197" t="e">
        <f aca="false">+AQ54+AE54</f>
        <v>#NAME?</v>
      </c>
      <c r="AS54" s="197" t="e">
        <f aca="false">+AR54+AF54</f>
        <v>#NAME?</v>
      </c>
      <c r="AT54" s="197" t="e">
        <f aca="false">+AS54+AG54</f>
        <v>#NAME?</v>
      </c>
      <c r="AU54" s="197" t="e">
        <f aca="false">+AT54+AH54</f>
        <v>#NAME?</v>
      </c>
      <c r="AV54" s="197" t="e">
        <f aca="false">+AU54+AI54</f>
        <v>#NAME?</v>
      </c>
      <c r="AW54" s="197" t="e">
        <f aca="false">+AV54+AJ54</f>
        <v>#NAME?</v>
      </c>
      <c r="AX54" s="197" t="e">
        <f aca="false">+AW54+AK54</f>
        <v>#NAME?</v>
      </c>
      <c r="AY54" s="197" t="e">
        <f aca="false">+AX54+AL54</f>
        <v>#NAME?</v>
      </c>
      <c r="AZ54" s="198" t="e">
        <f aca="false">+AY54+AM54</f>
        <v>#NAME?</v>
      </c>
    </row>
    <row r="55" s="199" customFormat="true" ht="15" hidden="false" customHeight="false" outlineLevel="1" collapsed="false">
      <c r="A55" s="189" t="s">
        <v>303</v>
      </c>
      <c r="B55" s="190" t="n">
        <v>9880</v>
      </c>
      <c r="C55" s="190" t="n">
        <v>3000</v>
      </c>
      <c r="D55" s="190" t="n">
        <v>4500</v>
      </c>
      <c r="E55" s="190" t="n">
        <v>37462.64</v>
      </c>
      <c r="F55" s="190" t="n">
        <v>9900</v>
      </c>
      <c r="G55" s="190" t="n">
        <v>0</v>
      </c>
      <c r="H55" s="190" t="n">
        <v>48632</v>
      </c>
      <c r="I55" s="190" t="n">
        <v>115962</v>
      </c>
      <c r="J55" s="190" t="n">
        <v>60554.29</v>
      </c>
      <c r="K55" s="190" t="n">
        <v>15331.31</v>
      </c>
      <c r="L55" s="190" t="n">
        <v>5971.87</v>
      </c>
      <c r="M55" s="191" t="n">
        <v>253398.29</v>
      </c>
      <c r="N55" s="190"/>
      <c r="O55" s="192" t="n">
        <f aca="false">+B55</f>
        <v>9880</v>
      </c>
      <c r="P55" s="190" t="n">
        <f aca="false">O55+C55</f>
        <v>12880</v>
      </c>
      <c r="Q55" s="190" t="n">
        <f aca="false">P55+D55</f>
        <v>17380</v>
      </c>
      <c r="R55" s="190" t="n">
        <f aca="false">Q55+E55</f>
        <v>54842.64</v>
      </c>
      <c r="S55" s="190" t="n">
        <f aca="false">R55+F55</f>
        <v>64742.64</v>
      </c>
      <c r="T55" s="190" t="n">
        <f aca="false">S55+G55</f>
        <v>64742.64</v>
      </c>
      <c r="U55" s="190" t="n">
        <f aca="false">T55+H55</f>
        <v>113374.64</v>
      </c>
      <c r="V55" s="190" t="n">
        <f aca="false">U55+I55</f>
        <v>229336.64</v>
      </c>
      <c r="W55" s="190" t="n">
        <f aca="false">V55+J55</f>
        <v>289890.93</v>
      </c>
      <c r="X55" s="190" t="n">
        <f aca="false">W55+K55</f>
        <v>305222.24</v>
      </c>
      <c r="Y55" s="190" t="n">
        <f aca="false">X55+L55</f>
        <v>311194.11</v>
      </c>
      <c r="Z55" s="191" t="n">
        <f aca="false">Y55+M55</f>
        <v>564592.4</v>
      </c>
      <c r="AA55" s="190"/>
      <c r="AB55" s="193" t="e">
        <f aca="false">+B55/AB$17</f>
        <v>#NAME?</v>
      </c>
      <c r="AC55" s="194" t="e">
        <f aca="false">C55/$AC$17</f>
        <v>#NAME?</v>
      </c>
      <c r="AD55" s="194" t="e">
        <f aca="false">D55/$AD$17</f>
        <v>#NAME?</v>
      </c>
      <c r="AE55" s="194" t="e">
        <f aca="false">E55/$AE$17</f>
        <v>#NAME?</v>
      </c>
      <c r="AF55" s="194" t="e">
        <f aca="false">F55/$AF$17</f>
        <v>#NAME?</v>
      </c>
      <c r="AG55" s="194" t="e">
        <f aca="false">G55/$AG$17</f>
        <v>#NAME?</v>
      </c>
      <c r="AH55" s="194" t="e">
        <f aca="false">H55/$AH$17</f>
        <v>#NAME?</v>
      </c>
      <c r="AI55" s="194" t="e">
        <f aca="false">I55/$AI$17</f>
        <v>#NAME?</v>
      </c>
      <c r="AJ55" s="194" t="e">
        <f aca="false">J55/$AJ$17</f>
        <v>#NAME?</v>
      </c>
      <c r="AK55" s="194" t="e">
        <f aca="false">K55/$AK$17</f>
        <v>#NAME?</v>
      </c>
      <c r="AL55" s="194" t="e">
        <f aca="false">L55/$AL$17</f>
        <v>#NAME?</v>
      </c>
      <c r="AM55" s="195" t="e">
        <f aca="false">M55/$AM$17</f>
        <v>#NAME?</v>
      </c>
      <c r="AN55" s="190"/>
      <c r="AO55" s="196" t="e">
        <f aca="false">+AB55</f>
        <v>#NAME?</v>
      </c>
      <c r="AP55" s="197" t="e">
        <f aca="false">+AO55+AC55</f>
        <v>#NAME?</v>
      </c>
      <c r="AQ55" s="197" t="e">
        <f aca="false">+AP55+AD55</f>
        <v>#NAME?</v>
      </c>
      <c r="AR55" s="197" t="e">
        <f aca="false">+AQ55+AE55</f>
        <v>#NAME?</v>
      </c>
      <c r="AS55" s="197" t="e">
        <f aca="false">+AR55+AF55</f>
        <v>#NAME?</v>
      </c>
      <c r="AT55" s="197" t="e">
        <f aca="false">+AS55+AG55</f>
        <v>#NAME?</v>
      </c>
      <c r="AU55" s="197" t="e">
        <f aca="false">+AT55+AH55</f>
        <v>#NAME?</v>
      </c>
      <c r="AV55" s="197" t="e">
        <f aca="false">+AU55+AI55</f>
        <v>#NAME?</v>
      </c>
      <c r="AW55" s="197" t="e">
        <f aca="false">+AV55+AJ55</f>
        <v>#NAME?</v>
      </c>
      <c r="AX55" s="197" t="e">
        <f aca="false">+AW55+AK55</f>
        <v>#NAME?</v>
      </c>
      <c r="AY55" s="197" t="e">
        <f aca="false">+AX55+AL55</f>
        <v>#NAME?</v>
      </c>
      <c r="AZ55" s="198" t="e">
        <f aca="false">+AY55+AM55</f>
        <v>#NAME?</v>
      </c>
    </row>
    <row r="56" s="199" customFormat="true" ht="15" hidden="false" customHeight="false" outlineLevel="1" collapsed="false">
      <c r="A56" s="189" t="s">
        <v>282</v>
      </c>
      <c r="B56" s="190" t="n">
        <v>135135.43</v>
      </c>
      <c r="C56" s="190" t="n">
        <v>109527.47</v>
      </c>
      <c r="D56" s="190" t="n">
        <v>100698.9</v>
      </c>
      <c r="E56" s="190" t="n">
        <v>137773.9</v>
      </c>
      <c r="F56" s="190" t="n">
        <v>142406.4</v>
      </c>
      <c r="G56" s="190" t="n">
        <v>115762.07</v>
      </c>
      <c r="H56" s="190" t="n">
        <v>115907.6</v>
      </c>
      <c r="I56" s="190" t="n">
        <v>115762.07</v>
      </c>
      <c r="J56" s="190" t="n">
        <v>116302.61</v>
      </c>
      <c r="K56" s="190" t="n">
        <v>115762.07</v>
      </c>
      <c r="L56" s="190" t="n">
        <v>118281.28</v>
      </c>
      <c r="M56" s="191" t="n">
        <v>116665.13</v>
      </c>
      <c r="N56" s="190"/>
      <c r="O56" s="192" t="n">
        <f aca="false">+B56</f>
        <v>135135.43</v>
      </c>
      <c r="P56" s="190" t="n">
        <f aca="false">O56+C56</f>
        <v>244662.9</v>
      </c>
      <c r="Q56" s="190" t="n">
        <f aca="false">P56+D56</f>
        <v>345361.8</v>
      </c>
      <c r="R56" s="190" t="n">
        <f aca="false">Q56+E56</f>
        <v>483135.7</v>
      </c>
      <c r="S56" s="190" t="n">
        <f aca="false">R56+F56</f>
        <v>625542.1</v>
      </c>
      <c r="T56" s="190" t="n">
        <f aca="false">S56+G56</f>
        <v>741304.17</v>
      </c>
      <c r="U56" s="190" t="n">
        <f aca="false">T56+H56</f>
        <v>857211.77</v>
      </c>
      <c r="V56" s="190" t="n">
        <f aca="false">U56+I56</f>
        <v>972973.84</v>
      </c>
      <c r="W56" s="190" t="n">
        <f aca="false">V56+J56</f>
        <v>1089276.45</v>
      </c>
      <c r="X56" s="190" t="n">
        <f aca="false">W56+K56</f>
        <v>1205038.52</v>
      </c>
      <c r="Y56" s="190" t="n">
        <f aca="false">X56+L56</f>
        <v>1323319.8</v>
      </c>
      <c r="Z56" s="191" t="n">
        <f aca="false">Y56+M56</f>
        <v>1439984.93</v>
      </c>
      <c r="AA56" s="190"/>
      <c r="AB56" s="193" t="e">
        <f aca="false">+B56/AB$17</f>
        <v>#NAME?</v>
      </c>
      <c r="AC56" s="194" t="e">
        <f aca="false">C56/$AC$17</f>
        <v>#NAME?</v>
      </c>
      <c r="AD56" s="194" t="e">
        <f aca="false">D56/$AD$17</f>
        <v>#NAME?</v>
      </c>
      <c r="AE56" s="194" t="e">
        <f aca="false">E56/$AE$17</f>
        <v>#NAME?</v>
      </c>
      <c r="AF56" s="194" t="e">
        <f aca="false">F56/$AF$17</f>
        <v>#NAME?</v>
      </c>
      <c r="AG56" s="194" t="e">
        <f aca="false">G56/$AG$17</f>
        <v>#NAME?</v>
      </c>
      <c r="AH56" s="194" t="e">
        <f aca="false">H56/$AH$17</f>
        <v>#NAME?</v>
      </c>
      <c r="AI56" s="194" t="e">
        <f aca="false">I56/$AI$17</f>
        <v>#NAME?</v>
      </c>
      <c r="AJ56" s="194" t="e">
        <f aca="false">J56/$AJ$17</f>
        <v>#NAME?</v>
      </c>
      <c r="AK56" s="194" t="e">
        <f aca="false">K56/$AK$17</f>
        <v>#NAME?</v>
      </c>
      <c r="AL56" s="194" t="e">
        <f aca="false">L56/$AL$17</f>
        <v>#NAME?</v>
      </c>
      <c r="AM56" s="195" t="e">
        <f aca="false">M56/$AM$17</f>
        <v>#NAME?</v>
      </c>
      <c r="AN56" s="190"/>
      <c r="AO56" s="196" t="e">
        <f aca="false">+AB56</f>
        <v>#NAME?</v>
      </c>
      <c r="AP56" s="197" t="e">
        <f aca="false">+AO56+AC56</f>
        <v>#NAME?</v>
      </c>
      <c r="AQ56" s="197" t="e">
        <f aca="false">+AP56+AD56</f>
        <v>#NAME?</v>
      </c>
      <c r="AR56" s="197" t="e">
        <f aca="false">+AQ56+AE56</f>
        <v>#NAME?</v>
      </c>
      <c r="AS56" s="197" t="e">
        <f aca="false">+AR56+AF56</f>
        <v>#NAME?</v>
      </c>
      <c r="AT56" s="197" t="e">
        <f aca="false">+AS56+AG56</f>
        <v>#NAME?</v>
      </c>
      <c r="AU56" s="197" t="e">
        <f aca="false">+AT56+AH56</f>
        <v>#NAME?</v>
      </c>
      <c r="AV56" s="197" t="e">
        <f aca="false">+AU56+AI56</f>
        <v>#NAME?</v>
      </c>
      <c r="AW56" s="197" t="e">
        <f aca="false">+AV56+AJ56</f>
        <v>#NAME?</v>
      </c>
      <c r="AX56" s="197" t="e">
        <f aca="false">+AW56+AK56</f>
        <v>#NAME?</v>
      </c>
      <c r="AY56" s="197" t="e">
        <f aca="false">+AX56+AL56</f>
        <v>#NAME?</v>
      </c>
      <c r="AZ56" s="198" t="e">
        <f aca="false">+AY56+AM56</f>
        <v>#NAME?</v>
      </c>
    </row>
    <row r="57" customFormat="false" ht="15" hidden="false" customHeight="false" outlineLevel="1" collapsed="false">
      <c r="A57" s="188" t="s">
        <v>224</v>
      </c>
      <c r="B57" s="182" t="n">
        <f aca="false">SUM(B52:B56)</f>
        <v>254377.03</v>
      </c>
      <c r="C57" s="182" t="n">
        <f aca="false">SUM(C52:C56)</f>
        <v>261356.35</v>
      </c>
      <c r="D57" s="182" t="n">
        <f aca="false">SUM(D52:D56)</f>
        <v>253683.25</v>
      </c>
      <c r="E57" s="182" t="n">
        <f aca="false">SUM(E52:E56)</f>
        <v>325869.66</v>
      </c>
      <c r="F57" s="182" t="n">
        <f aca="false">SUM(F52:F56)</f>
        <v>486766.33</v>
      </c>
      <c r="G57" s="182" t="n">
        <f aca="false">SUM(G52:G56)</f>
        <v>356344.1</v>
      </c>
      <c r="H57" s="182" t="n">
        <f aca="false">SUM(H52:H56)</f>
        <v>210566.07</v>
      </c>
      <c r="I57" s="182" t="n">
        <v>366607.43</v>
      </c>
      <c r="J57" s="182" t="n">
        <v>253158.97</v>
      </c>
      <c r="K57" s="182" t="n">
        <v>222429.16</v>
      </c>
      <c r="L57" s="182" t="n">
        <v>224847.23</v>
      </c>
      <c r="M57" s="182" t="n">
        <v>506115.98</v>
      </c>
      <c r="N57" s="182" t="n">
        <f aca="false">SUM(N52:N56)</f>
        <v>0</v>
      </c>
      <c r="O57" s="182" t="n">
        <f aca="false">SUM(O52:O56)</f>
        <v>254377.03</v>
      </c>
      <c r="P57" s="182" t="n">
        <f aca="false">SUM(P52:P56)</f>
        <v>515733.38</v>
      </c>
      <c r="Q57" s="182" t="n">
        <f aca="false">SUM(Q52:Q56)</f>
        <v>769416.63</v>
      </c>
      <c r="R57" s="182" t="n">
        <f aca="false">SUM(R52:R56)</f>
        <v>1095286.29</v>
      </c>
      <c r="S57" s="182" t="n">
        <f aca="false">SUM(S52:S56)</f>
        <v>1582052.62</v>
      </c>
      <c r="T57" s="182" t="n">
        <f aca="false">SUM(T52:T56)</f>
        <v>1938396.72</v>
      </c>
      <c r="U57" s="182" t="n">
        <f aca="false">SUM(U52:U56)</f>
        <v>2148962.79</v>
      </c>
      <c r="V57" s="182" t="n">
        <f aca="false">SUM(V52:V56)</f>
        <v>2515570.22</v>
      </c>
      <c r="W57" s="182" t="n">
        <f aca="false">SUM(W52:W56)</f>
        <v>2768729.19</v>
      </c>
      <c r="X57" s="182" t="n">
        <f aca="false">SUM(X52:X56)</f>
        <v>2991158.35</v>
      </c>
      <c r="Y57" s="182" t="n">
        <f aca="false">SUM(Y52:Y56)</f>
        <v>3216005.58</v>
      </c>
      <c r="Z57" s="182" t="n">
        <f aca="false">SUM(Z52:Z56)</f>
        <v>3722121.56</v>
      </c>
      <c r="AA57" s="182" t="n">
        <f aca="false">SUM(AA52:AA56)</f>
        <v>0</v>
      </c>
      <c r="AB57" s="182" t="e">
        <f aca="false">SUM(AB52:AB56)</f>
        <v>#NAME?</v>
      </c>
      <c r="AC57" s="182" t="e">
        <f aca="false">SUM(AC52:AC56)</f>
        <v>#NAME?</v>
      </c>
      <c r="AD57" s="182" t="e">
        <f aca="false">SUM(AD52:AD56)</f>
        <v>#NAME?</v>
      </c>
      <c r="AE57" s="182" t="e">
        <f aca="false">SUM(AE52:AE56)</f>
        <v>#NAME?</v>
      </c>
      <c r="AF57" s="182" t="e">
        <f aca="false">SUM(AF52:AF56)</f>
        <v>#NAME?</v>
      </c>
      <c r="AG57" s="182" t="e">
        <f aca="false">SUM(AG52:AG56)</f>
        <v>#NAME?</v>
      </c>
      <c r="AH57" s="182" t="e">
        <f aca="false">SUM(AH52:AH56)</f>
        <v>#NAME?</v>
      </c>
      <c r="AI57" s="182" t="e">
        <f aca="false">SUM(AI52:AI56)</f>
        <v>#NAME?</v>
      </c>
      <c r="AJ57" s="182" t="e">
        <f aca="false">SUM(AJ52:AJ56)</f>
        <v>#NAME?</v>
      </c>
      <c r="AK57" s="182" t="e">
        <f aca="false">SUM(AK52:AK56)</f>
        <v>#NAME?</v>
      </c>
      <c r="AL57" s="182" t="e">
        <f aca="false">SUM(AL52:AL56)</f>
        <v>#NAME?</v>
      </c>
      <c r="AM57" s="182" t="e">
        <f aca="false">SUM(AM52:AM56)</f>
        <v>#NAME?</v>
      </c>
      <c r="AN57" s="182" t="n">
        <f aca="false">SUM(AN52:AN56)</f>
        <v>0</v>
      </c>
      <c r="AO57" s="182" t="e">
        <f aca="false">SUM(AO52:AO56)</f>
        <v>#NAME?</v>
      </c>
      <c r="AP57" s="182" t="e">
        <f aca="false">SUM(AP52:AP56)</f>
        <v>#NAME?</v>
      </c>
      <c r="AQ57" s="182" t="e">
        <f aca="false">SUM(AQ52:AQ56)</f>
        <v>#NAME?</v>
      </c>
      <c r="AR57" s="182" t="e">
        <f aca="false">SUM(AR52:AR56)</f>
        <v>#NAME?</v>
      </c>
      <c r="AS57" s="182" t="e">
        <f aca="false">SUM(AS52:AS56)</f>
        <v>#NAME?</v>
      </c>
      <c r="AT57" s="182" t="e">
        <f aca="false">SUM(AT52:AT56)</f>
        <v>#NAME?</v>
      </c>
      <c r="AU57" s="182" t="e">
        <f aca="false">SUM(AU52:AU56)</f>
        <v>#NAME?</v>
      </c>
      <c r="AV57" s="182" t="e">
        <f aca="false">SUM(AV52:AV56)</f>
        <v>#NAME?</v>
      </c>
      <c r="AW57" s="182" t="e">
        <f aca="false">SUM(AW52:AW56)</f>
        <v>#NAME?</v>
      </c>
      <c r="AX57" s="182" t="e">
        <f aca="false">SUM(AX52:AX56)</f>
        <v>#NAME?</v>
      </c>
      <c r="AY57" s="182" t="e">
        <f aca="false">SUM(AY52:AY56)</f>
        <v>#NAME?</v>
      </c>
      <c r="AZ57" s="182" t="e">
        <f aca="false">SUM(AZ52:AZ56)</f>
        <v>#NAME?</v>
      </c>
    </row>
    <row r="58" customFormat="false" ht="15" hidden="false" customHeight="false" outlineLevel="1" collapsed="false">
      <c r="A58" s="188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56"/>
      <c r="N58" s="141"/>
      <c r="O58" s="157" t="n">
        <f aca="false">+B58</f>
        <v>0</v>
      </c>
      <c r="P58" s="158" t="n">
        <f aca="false">O58+C58</f>
        <v>0</v>
      </c>
      <c r="Q58" s="158" t="n">
        <f aca="false">P58+D58</f>
        <v>0</v>
      </c>
      <c r="R58" s="158" t="n">
        <f aca="false">Q58+E58</f>
        <v>0</v>
      </c>
      <c r="S58" s="158" t="n">
        <f aca="false">R58+F58</f>
        <v>0</v>
      </c>
      <c r="T58" s="158" t="n">
        <f aca="false">S58+G58</f>
        <v>0</v>
      </c>
      <c r="U58" s="158" t="n">
        <f aca="false">T58+H58</f>
        <v>0</v>
      </c>
      <c r="V58" s="158" t="n">
        <f aca="false">U58+I58</f>
        <v>0</v>
      </c>
      <c r="W58" s="158" t="n">
        <f aca="false">V58+J58</f>
        <v>0</v>
      </c>
      <c r="X58" s="158" t="n">
        <f aca="false">W58+K58</f>
        <v>0</v>
      </c>
      <c r="Y58" s="158" t="n">
        <f aca="false">X58+L58</f>
        <v>0</v>
      </c>
      <c r="Z58" s="159" t="n">
        <f aca="false">Y58+M58</f>
        <v>0</v>
      </c>
      <c r="AA58" s="141"/>
      <c r="AB58" s="179" t="e">
        <f aca="false">+B58/AB$17</f>
        <v>#NAME?</v>
      </c>
      <c r="AC58" s="180" t="e">
        <f aca="false">C58/$AC$17</f>
        <v>#NAME?</v>
      </c>
      <c r="AD58" s="180" t="e">
        <f aca="false">D58/$AD$17</f>
        <v>#NAME?</v>
      </c>
      <c r="AE58" s="180" t="e">
        <f aca="false">E58/$AE$17</f>
        <v>#NAME?</v>
      </c>
      <c r="AF58" s="180" t="e">
        <f aca="false">F58/$AF$17</f>
        <v>#NAME?</v>
      </c>
      <c r="AG58" s="180" t="e">
        <f aca="false">G58/$AG$17</f>
        <v>#NAME?</v>
      </c>
      <c r="AH58" s="180" t="e">
        <f aca="false">H58/$AH$17</f>
        <v>#NAME?</v>
      </c>
      <c r="AI58" s="180" t="e">
        <f aca="false">I58/$AI$17</f>
        <v>#NAME?</v>
      </c>
      <c r="AJ58" s="180" t="e">
        <f aca="false">J58/$AJ$17</f>
        <v>#NAME?</v>
      </c>
      <c r="AK58" s="180" t="e">
        <f aca="false">K58/$AK$17</f>
        <v>#NAME?</v>
      </c>
      <c r="AL58" s="180" t="e">
        <f aca="false">L58/$AL$17</f>
        <v>#NAME?</v>
      </c>
      <c r="AM58" s="181" t="e">
        <f aca="false">M58/$AM$17</f>
        <v>#NAME?</v>
      </c>
      <c r="AN58" s="141"/>
      <c r="AO58" s="162" t="e">
        <f aca="false">+AB58</f>
        <v>#NAME?</v>
      </c>
      <c r="AP58" s="163" t="e">
        <f aca="false">+AO58+AC58</f>
        <v>#NAME?</v>
      </c>
      <c r="AQ58" s="163" t="e">
        <f aca="false">+AP58+AD58</f>
        <v>#NAME?</v>
      </c>
      <c r="AR58" s="163" t="e">
        <f aca="false">+AQ58+AE58</f>
        <v>#NAME?</v>
      </c>
      <c r="AS58" s="163" t="e">
        <f aca="false">+AR58+AF58</f>
        <v>#NAME?</v>
      </c>
      <c r="AT58" s="163" t="e">
        <f aca="false">+AS58+AG58</f>
        <v>#NAME?</v>
      </c>
      <c r="AU58" s="163" t="e">
        <f aca="false">+AT58+AH58</f>
        <v>#NAME?</v>
      </c>
      <c r="AV58" s="163" t="e">
        <f aca="false">+AU58+AI58</f>
        <v>#NAME?</v>
      </c>
      <c r="AW58" s="163" t="e">
        <f aca="false">+AV58+AJ58</f>
        <v>#NAME?</v>
      </c>
      <c r="AX58" s="163" t="e">
        <f aca="false">+AW58+AK58</f>
        <v>#NAME?</v>
      </c>
      <c r="AY58" s="163" t="e">
        <f aca="false">+AX58+AL58</f>
        <v>#NAME?</v>
      </c>
      <c r="AZ58" s="164" t="e">
        <f aca="false">+AY58+AM58</f>
        <v>#NAME?</v>
      </c>
    </row>
    <row r="59" customFormat="false" ht="15" hidden="false" customHeight="false" outlineLevel="1" collapsed="false">
      <c r="A59" s="188" t="s">
        <v>225</v>
      </c>
      <c r="B59" s="182" t="n">
        <v>1324179.14</v>
      </c>
      <c r="C59" s="182" t="n">
        <v>-357986.58</v>
      </c>
      <c r="D59" s="182" t="n">
        <v>-1075748.92</v>
      </c>
      <c r="E59" s="182" t="n">
        <v>-805804.76</v>
      </c>
      <c r="F59" s="182" t="n">
        <v>-1253322.8</v>
      </c>
      <c r="G59" s="182" t="n">
        <v>-614979.96</v>
      </c>
      <c r="H59" s="182" t="n">
        <v>-962557.85</v>
      </c>
      <c r="I59" s="182" t="n">
        <v>-1431332.24</v>
      </c>
      <c r="J59" s="182" t="n">
        <v>-1361086.27</v>
      </c>
      <c r="K59" s="182" t="n">
        <v>2098778.29</v>
      </c>
      <c r="L59" s="182" t="n">
        <v>4146661.66</v>
      </c>
      <c r="M59" s="182" t="n">
        <v>2968814.28</v>
      </c>
      <c r="N59" s="141"/>
      <c r="O59" s="184" t="n">
        <f aca="false">+B59</f>
        <v>1324179.14</v>
      </c>
      <c r="P59" s="184" t="n">
        <f aca="false">O59+C59</f>
        <v>966192.56</v>
      </c>
      <c r="Q59" s="184" t="n">
        <f aca="false">P59+D59</f>
        <v>-109556.36</v>
      </c>
      <c r="R59" s="184" t="n">
        <f aca="false">Q59+E59</f>
        <v>-915361.12</v>
      </c>
      <c r="S59" s="184" t="n">
        <f aca="false">R59+F59</f>
        <v>-2168683.92</v>
      </c>
      <c r="T59" s="184" t="n">
        <f aca="false">S59+G59</f>
        <v>-2783663.88</v>
      </c>
      <c r="U59" s="184" t="n">
        <f aca="false">T59+H59</f>
        <v>-3746221.73</v>
      </c>
      <c r="V59" s="184" t="n">
        <f aca="false">U59+I59</f>
        <v>-5177553.97</v>
      </c>
      <c r="W59" s="184" t="n">
        <f aca="false">V59+J59</f>
        <v>-6538640.24</v>
      </c>
      <c r="X59" s="184" t="n">
        <f aca="false">W59+K59</f>
        <v>-4439861.95</v>
      </c>
      <c r="Y59" s="184" t="n">
        <f aca="false">X59+L59</f>
        <v>-293200.29</v>
      </c>
      <c r="Z59" s="184" t="n">
        <f aca="false">Y59+M59</f>
        <v>2675613.99</v>
      </c>
      <c r="AA59" s="141"/>
      <c r="AB59" s="211" t="e">
        <f aca="false">+B59/AB$17</f>
        <v>#NAME?</v>
      </c>
      <c r="AC59" s="211" t="e">
        <f aca="false">C59/$AC$17</f>
        <v>#NAME?</v>
      </c>
      <c r="AD59" s="211" t="e">
        <f aca="false">D59/$AD$17</f>
        <v>#NAME?</v>
      </c>
      <c r="AE59" s="211" t="e">
        <f aca="false">E59/$AE$17</f>
        <v>#NAME?</v>
      </c>
      <c r="AF59" s="211" t="e">
        <f aca="false">F59/$AF$17</f>
        <v>#NAME?</v>
      </c>
      <c r="AG59" s="211" t="e">
        <f aca="false">G59/$AG$17</f>
        <v>#NAME?</v>
      </c>
      <c r="AH59" s="211" t="e">
        <f aca="false">H59/$AH$17</f>
        <v>#NAME?</v>
      </c>
      <c r="AI59" s="211" t="e">
        <f aca="false">I59/$AI$17</f>
        <v>#NAME?</v>
      </c>
      <c r="AJ59" s="211" t="e">
        <f aca="false">J59/$AJ$17</f>
        <v>#NAME?</v>
      </c>
      <c r="AK59" s="211" t="e">
        <f aca="false">K59/$AK$17</f>
        <v>#NAME?</v>
      </c>
      <c r="AL59" s="211" t="e">
        <f aca="false">L59/$AL$17</f>
        <v>#NAME?</v>
      </c>
      <c r="AM59" s="211" t="e">
        <f aca="false">M59/$AM$17</f>
        <v>#NAME?</v>
      </c>
      <c r="AN59" s="141"/>
      <c r="AO59" s="212" t="e">
        <f aca="false">+AB59</f>
        <v>#NAME?</v>
      </c>
      <c r="AP59" s="212" t="e">
        <f aca="false">+AO59+AC59</f>
        <v>#NAME?</v>
      </c>
      <c r="AQ59" s="212" t="e">
        <f aca="false">+AP59+AD59</f>
        <v>#NAME?</v>
      </c>
      <c r="AR59" s="212" t="e">
        <f aca="false">+AQ59+AE59</f>
        <v>#NAME?</v>
      </c>
      <c r="AS59" s="212" t="e">
        <f aca="false">+AR59+AF59</f>
        <v>#NAME?</v>
      </c>
      <c r="AT59" s="212" t="e">
        <f aca="false">+AS59+AG59</f>
        <v>#NAME?</v>
      </c>
      <c r="AU59" s="212" t="e">
        <f aca="false">+AT59+AH59</f>
        <v>#NAME?</v>
      </c>
      <c r="AV59" s="212" t="e">
        <f aca="false">+AU59+AI59</f>
        <v>#NAME?</v>
      </c>
      <c r="AW59" s="212" t="e">
        <f aca="false">+AV59+AJ59</f>
        <v>#NAME?</v>
      </c>
      <c r="AX59" s="212" t="e">
        <f aca="false">+AW59+AK59</f>
        <v>#NAME?</v>
      </c>
      <c r="AY59" s="212" t="e">
        <f aca="false">+AX59+AL59</f>
        <v>#NAME?</v>
      </c>
      <c r="AZ59" s="212" t="e">
        <f aca="false">+AY59+AM59</f>
        <v>#NAME?</v>
      </c>
    </row>
    <row r="60" customFormat="false" ht="15" hidden="false" customHeight="false" outlineLevel="0" collapsed="false">
      <c r="A60" s="189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213"/>
      <c r="N60" s="141"/>
      <c r="O60" s="157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9"/>
      <c r="AA60" s="141"/>
      <c r="AB60" s="179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1"/>
      <c r="AN60" s="141"/>
      <c r="AO60" s="162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4"/>
    </row>
    <row r="61" customFormat="false" ht="15" hidden="false" customHeight="false" outlineLevel="0" collapsed="false">
      <c r="A61" s="188" t="s">
        <v>230</v>
      </c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5"/>
      <c r="N61" s="141"/>
      <c r="O61" s="157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9"/>
      <c r="AA61" s="141"/>
      <c r="AB61" s="179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1"/>
      <c r="AN61" s="141"/>
      <c r="AO61" s="162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4"/>
    </row>
    <row r="62" customFormat="false" ht="15" hidden="false" customHeight="false" outlineLevel="1" collapsed="false">
      <c r="A62" s="189" t="s">
        <v>304</v>
      </c>
      <c r="B62" s="141" t="n">
        <v>0</v>
      </c>
      <c r="C62" s="141" t="n">
        <v>0</v>
      </c>
      <c r="D62" s="141" t="n">
        <v>0</v>
      </c>
      <c r="E62" s="141" t="n">
        <v>0</v>
      </c>
      <c r="F62" s="141" t="n">
        <v>0</v>
      </c>
      <c r="G62" s="141" t="n">
        <v>0</v>
      </c>
      <c r="H62" s="141" t="n">
        <v>0</v>
      </c>
      <c r="I62" s="141" t="n">
        <v>0</v>
      </c>
      <c r="J62" s="141" t="n">
        <v>0</v>
      </c>
      <c r="K62" s="141" t="n">
        <v>0</v>
      </c>
      <c r="L62" s="141" t="n">
        <v>0</v>
      </c>
      <c r="M62" s="156" t="n">
        <v>0</v>
      </c>
      <c r="N62" s="141"/>
      <c r="O62" s="157" t="n">
        <f aca="false">+B62</f>
        <v>0</v>
      </c>
      <c r="P62" s="158" t="n">
        <f aca="false">O62+C62</f>
        <v>0</v>
      </c>
      <c r="Q62" s="158" t="n">
        <f aca="false">P62+D62</f>
        <v>0</v>
      </c>
      <c r="R62" s="158" t="n">
        <f aca="false">Q62+E62</f>
        <v>0</v>
      </c>
      <c r="S62" s="158" t="n">
        <f aca="false">R62+F62</f>
        <v>0</v>
      </c>
      <c r="T62" s="158" t="n">
        <f aca="false">S62+G62</f>
        <v>0</v>
      </c>
      <c r="U62" s="158" t="n">
        <f aca="false">T62+H62</f>
        <v>0</v>
      </c>
      <c r="V62" s="158" t="n">
        <f aca="false">U62+I62</f>
        <v>0</v>
      </c>
      <c r="W62" s="158" t="n">
        <f aca="false">V62+J62</f>
        <v>0</v>
      </c>
      <c r="X62" s="158" t="n">
        <f aca="false">W62+K62</f>
        <v>0</v>
      </c>
      <c r="Y62" s="158" t="n">
        <f aca="false">X62+L62</f>
        <v>0</v>
      </c>
      <c r="Z62" s="159" t="n">
        <f aca="false">Y62+M62</f>
        <v>0</v>
      </c>
      <c r="AA62" s="141"/>
      <c r="AB62" s="179" t="e">
        <f aca="false">+B62/AB$17</f>
        <v>#NAME?</v>
      </c>
      <c r="AC62" s="180" t="e">
        <f aca="false">C62/$AC$17</f>
        <v>#NAME?</v>
      </c>
      <c r="AD62" s="180" t="e">
        <f aca="false">D62/$AD$17</f>
        <v>#NAME?</v>
      </c>
      <c r="AE62" s="180" t="e">
        <f aca="false">E62/$AE$17</f>
        <v>#NAME?</v>
      </c>
      <c r="AF62" s="180" t="e">
        <f aca="false">F62/$AF$17</f>
        <v>#NAME?</v>
      </c>
      <c r="AG62" s="180" t="e">
        <f aca="false">G62/$AG$17</f>
        <v>#NAME?</v>
      </c>
      <c r="AH62" s="180" t="e">
        <f aca="false">H62/$AH$17</f>
        <v>#NAME?</v>
      </c>
      <c r="AI62" s="180" t="e">
        <f aca="false">I62/$AI$17</f>
        <v>#NAME?</v>
      </c>
      <c r="AJ62" s="180" t="e">
        <f aca="false">J62/$AJ$17</f>
        <v>#NAME?</v>
      </c>
      <c r="AK62" s="180" t="e">
        <f aca="false">K62/$AK$17</f>
        <v>#NAME?</v>
      </c>
      <c r="AL62" s="180" t="e">
        <f aca="false">L62/$AL$17</f>
        <v>#NAME?</v>
      </c>
      <c r="AM62" s="181" t="e">
        <f aca="false">M62/$AM$17</f>
        <v>#NAME?</v>
      </c>
      <c r="AN62" s="141"/>
      <c r="AO62" s="162" t="e">
        <f aca="false">+AB62</f>
        <v>#NAME?</v>
      </c>
      <c r="AP62" s="163" t="e">
        <f aca="false">+AO62+AC62</f>
        <v>#NAME?</v>
      </c>
      <c r="AQ62" s="163" t="e">
        <f aca="false">+AP62+AD62</f>
        <v>#NAME?</v>
      </c>
      <c r="AR62" s="163" t="e">
        <f aca="false">+AQ62+AE62</f>
        <v>#NAME?</v>
      </c>
      <c r="AS62" s="163" t="e">
        <f aca="false">+AR62+AF62</f>
        <v>#NAME?</v>
      </c>
      <c r="AT62" s="163" t="e">
        <f aca="false">+AS62+AG62</f>
        <v>#NAME?</v>
      </c>
      <c r="AU62" s="163" t="e">
        <f aca="false">+AT62+AH62</f>
        <v>#NAME?</v>
      </c>
      <c r="AV62" s="163" t="e">
        <f aca="false">+AU62+AI62</f>
        <v>#NAME?</v>
      </c>
      <c r="AW62" s="163" t="e">
        <f aca="false">+AV62+AJ62</f>
        <v>#NAME?</v>
      </c>
      <c r="AX62" s="163" t="e">
        <f aca="false">+AW62+AK62</f>
        <v>#NAME?</v>
      </c>
      <c r="AY62" s="163" t="e">
        <f aca="false">+AX62+AL62</f>
        <v>#NAME?</v>
      </c>
      <c r="AZ62" s="164" t="e">
        <f aca="false">+AY62+AM62</f>
        <v>#NAME?</v>
      </c>
    </row>
    <row r="63" customFormat="false" ht="15" hidden="false" customHeight="false" outlineLevel="1" collapsed="false">
      <c r="A63" s="189" t="s">
        <v>305</v>
      </c>
      <c r="B63" s="141" t="n">
        <v>0</v>
      </c>
      <c r="C63" s="141" t="n">
        <v>0</v>
      </c>
      <c r="D63" s="141" t="n">
        <v>0</v>
      </c>
      <c r="E63" s="141" t="n">
        <v>0</v>
      </c>
      <c r="F63" s="141" t="n">
        <v>0</v>
      </c>
      <c r="G63" s="141" t="n">
        <v>0</v>
      </c>
      <c r="H63" s="141" t="n">
        <v>0</v>
      </c>
      <c r="I63" s="141" t="n">
        <v>0</v>
      </c>
      <c r="J63" s="141" t="n">
        <v>0</v>
      </c>
      <c r="K63" s="141" t="n">
        <v>0</v>
      </c>
      <c r="L63" s="141" t="n">
        <v>0</v>
      </c>
      <c r="M63" s="156" t="n">
        <v>0</v>
      </c>
      <c r="N63" s="141"/>
      <c r="O63" s="157" t="n">
        <f aca="false">+B63</f>
        <v>0</v>
      </c>
      <c r="P63" s="158" t="n">
        <f aca="false">O63+C63</f>
        <v>0</v>
      </c>
      <c r="Q63" s="158" t="n">
        <f aca="false">P63+D63</f>
        <v>0</v>
      </c>
      <c r="R63" s="158" t="n">
        <f aca="false">Q63+E63</f>
        <v>0</v>
      </c>
      <c r="S63" s="158" t="n">
        <f aca="false">R63+F63</f>
        <v>0</v>
      </c>
      <c r="T63" s="158" t="n">
        <f aca="false">S63+G63</f>
        <v>0</v>
      </c>
      <c r="U63" s="158" t="n">
        <f aca="false">T63+H63</f>
        <v>0</v>
      </c>
      <c r="V63" s="158" t="n">
        <f aca="false">U63+I63</f>
        <v>0</v>
      </c>
      <c r="W63" s="158" t="n">
        <f aca="false">V63+J63</f>
        <v>0</v>
      </c>
      <c r="X63" s="158" t="n">
        <f aca="false">W63+K63</f>
        <v>0</v>
      </c>
      <c r="Y63" s="158" t="n">
        <f aca="false">X63+L63</f>
        <v>0</v>
      </c>
      <c r="Z63" s="159" t="n">
        <f aca="false">Y63+M63</f>
        <v>0</v>
      </c>
      <c r="AA63" s="141"/>
      <c r="AB63" s="179" t="e">
        <f aca="false">+B63/AB$17</f>
        <v>#NAME?</v>
      </c>
      <c r="AC63" s="180" t="e">
        <f aca="false">C63/$AC$17</f>
        <v>#NAME?</v>
      </c>
      <c r="AD63" s="180" t="e">
        <f aca="false">D63/$AD$17</f>
        <v>#NAME?</v>
      </c>
      <c r="AE63" s="180" t="e">
        <f aca="false">E63/$AE$17</f>
        <v>#NAME?</v>
      </c>
      <c r="AF63" s="180" t="e">
        <f aca="false">F63/$AF$17</f>
        <v>#NAME?</v>
      </c>
      <c r="AG63" s="180" t="e">
        <f aca="false">G63/$AG$17</f>
        <v>#NAME?</v>
      </c>
      <c r="AH63" s="180" t="e">
        <f aca="false">H63/$AH$17</f>
        <v>#NAME?</v>
      </c>
      <c r="AI63" s="180" t="e">
        <f aca="false">I63/$AI$17</f>
        <v>#NAME?</v>
      </c>
      <c r="AJ63" s="180" t="e">
        <f aca="false">J63/$AJ$17</f>
        <v>#NAME?</v>
      </c>
      <c r="AK63" s="180" t="e">
        <f aca="false">K63/$AK$17</f>
        <v>#NAME?</v>
      </c>
      <c r="AL63" s="180" t="e">
        <f aca="false">L63/$AL$17</f>
        <v>#NAME?</v>
      </c>
      <c r="AM63" s="181" t="e">
        <f aca="false">M63/$AM$17</f>
        <v>#NAME?</v>
      </c>
      <c r="AN63" s="141"/>
      <c r="AO63" s="162" t="e">
        <f aca="false">+AB63</f>
        <v>#NAME?</v>
      </c>
      <c r="AP63" s="163" t="e">
        <f aca="false">+AO63+AC63</f>
        <v>#NAME?</v>
      </c>
      <c r="AQ63" s="163" t="e">
        <f aca="false">+AP63+AD63</f>
        <v>#NAME?</v>
      </c>
      <c r="AR63" s="163" t="e">
        <f aca="false">+AQ63+AE63</f>
        <v>#NAME?</v>
      </c>
      <c r="AS63" s="163" t="e">
        <f aca="false">+AR63+AF63</f>
        <v>#NAME?</v>
      </c>
      <c r="AT63" s="163" t="e">
        <f aca="false">+AS63+AG63</f>
        <v>#NAME?</v>
      </c>
      <c r="AU63" s="163" t="e">
        <f aca="false">+AT63+AH63</f>
        <v>#NAME?</v>
      </c>
      <c r="AV63" s="163" t="e">
        <f aca="false">+AU63+AI63</f>
        <v>#NAME?</v>
      </c>
      <c r="AW63" s="163" t="e">
        <f aca="false">+AV63+AJ63</f>
        <v>#NAME?</v>
      </c>
      <c r="AX63" s="163" t="e">
        <f aca="false">+AW63+AK63</f>
        <v>#NAME?</v>
      </c>
      <c r="AY63" s="163" t="e">
        <f aca="false">+AX63+AL63</f>
        <v>#NAME?</v>
      </c>
      <c r="AZ63" s="164" t="e">
        <f aca="false">+AY63+AM63</f>
        <v>#NAME?</v>
      </c>
    </row>
    <row r="64" customFormat="false" ht="15" hidden="false" customHeight="false" outlineLevel="1" collapsed="false">
      <c r="A64" s="189" t="s">
        <v>227</v>
      </c>
      <c r="B64" s="141" t="n">
        <v>0</v>
      </c>
      <c r="C64" s="141" t="n">
        <v>0</v>
      </c>
      <c r="D64" s="141" t="n">
        <v>0</v>
      </c>
      <c r="E64" s="141" t="n">
        <v>0</v>
      </c>
      <c r="F64" s="141" t="n">
        <v>0</v>
      </c>
      <c r="G64" s="141" t="n">
        <v>0</v>
      </c>
      <c r="H64" s="141" t="n">
        <v>0</v>
      </c>
      <c r="I64" s="141" t="n">
        <v>0</v>
      </c>
      <c r="J64" s="141" t="n">
        <v>0</v>
      </c>
      <c r="K64" s="141" t="n">
        <v>0</v>
      </c>
      <c r="L64" s="141" t="n">
        <v>0</v>
      </c>
      <c r="M64" s="156" t="n">
        <v>0</v>
      </c>
      <c r="N64" s="141"/>
      <c r="O64" s="157" t="n">
        <f aca="false">+B64</f>
        <v>0</v>
      </c>
      <c r="P64" s="158" t="n">
        <f aca="false">O64+C64</f>
        <v>0</v>
      </c>
      <c r="Q64" s="158" t="n">
        <f aca="false">P64+D64</f>
        <v>0</v>
      </c>
      <c r="R64" s="158" t="n">
        <f aca="false">Q64+E64</f>
        <v>0</v>
      </c>
      <c r="S64" s="158" t="n">
        <f aca="false">R64+F64</f>
        <v>0</v>
      </c>
      <c r="T64" s="158" t="n">
        <f aca="false">S64+G64</f>
        <v>0</v>
      </c>
      <c r="U64" s="158" t="n">
        <f aca="false">T64+H64</f>
        <v>0</v>
      </c>
      <c r="V64" s="158" t="n">
        <f aca="false">U64+I64</f>
        <v>0</v>
      </c>
      <c r="W64" s="158" t="n">
        <f aca="false">V64+J64</f>
        <v>0</v>
      </c>
      <c r="X64" s="158" t="n">
        <f aca="false">W64+K64</f>
        <v>0</v>
      </c>
      <c r="Y64" s="158" t="n">
        <f aca="false">X64+L64</f>
        <v>0</v>
      </c>
      <c r="Z64" s="159" t="n">
        <f aca="false">Y64+M64</f>
        <v>0</v>
      </c>
      <c r="AA64" s="141"/>
      <c r="AB64" s="179" t="e">
        <f aca="false">+B64/AB$17</f>
        <v>#NAME?</v>
      </c>
      <c r="AC64" s="180" t="e">
        <f aca="false">C64/$AC$17</f>
        <v>#NAME?</v>
      </c>
      <c r="AD64" s="180" t="e">
        <f aca="false">D64/$AD$17</f>
        <v>#NAME?</v>
      </c>
      <c r="AE64" s="180" t="e">
        <f aca="false">E64/$AE$17</f>
        <v>#NAME?</v>
      </c>
      <c r="AF64" s="180" t="e">
        <f aca="false">F64/$AF$17</f>
        <v>#NAME?</v>
      </c>
      <c r="AG64" s="180" t="e">
        <f aca="false">G64/$AG$17</f>
        <v>#NAME?</v>
      </c>
      <c r="AH64" s="180" t="e">
        <f aca="false">H64/$AH$17</f>
        <v>#NAME?</v>
      </c>
      <c r="AI64" s="180" t="e">
        <f aca="false">I64/$AI$17</f>
        <v>#NAME?</v>
      </c>
      <c r="AJ64" s="180" t="e">
        <f aca="false">J64/$AJ$17</f>
        <v>#NAME?</v>
      </c>
      <c r="AK64" s="180" t="e">
        <f aca="false">K64/$AK$17</f>
        <v>#NAME?</v>
      </c>
      <c r="AL64" s="180" t="e">
        <f aca="false">L64/$AL$17</f>
        <v>#NAME?</v>
      </c>
      <c r="AM64" s="181" t="e">
        <f aca="false">M64/$AM$17</f>
        <v>#NAME?</v>
      </c>
      <c r="AN64" s="141"/>
      <c r="AO64" s="162" t="e">
        <f aca="false">+AB64</f>
        <v>#NAME?</v>
      </c>
      <c r="AP64" s="163" t="e">
        <f aca="false">+AO64+AC64</f>
        <v>#NAME?</v>
      </c>
      <c r="AQ64" s="163" t="e">
        <f aca="false">+AP64+AD64</f>
        <v>#NAME?</v>
      </c>
      <c r="AR64" s="163" t="e">
        <f aca="false">+AQ64+AE64</f>
        <v>#NAME?</v>
      </c>
      <c r="AS64" s="163" t="e">
        <f aca="false">+AR64+AF64</f>
        <v>#NAME?</v>
      </c>
      <c r="AT64" s="163" t="e">
        <f aca="false">+AS64+AG64</f>
        <v>#NAME?</v>
      </c>
      <c r="AU64" s="163" t="e">
        <f aca="false">+AT64+AH64</f>
        <v>#NAME?</v>
      </c>
      <c r="AV64" s="163" t="e">
        <f aca="false">+AU64+AI64</f>
        <v>#NAME?</v>
      </c>
      <c r="AW64" s="163" t="e">
        <f aca="false">+AV64+AJ64</f>
        <v>#NAME?</v>
      </c>
      <c r="AX64" s="163" t="e">
        <f aca="false">+AW64+AK64</f>
        <v>#NAME?</v>
      </c>
      <c r="AY64" s="163" t="e">
        <f aca="false">+AX64+AL64</f>
        <v>#NAME?</v>
      </c>
      <c r="AZ64" s="164" t="e">
        <f aca="false">+AY64+AM64</f>
        <v>#NAME?</v>
      </c>
    </row>
    <row r="65" customFormat="false" ht="15" hidden="false" customHeight="false" outlineLevel="1" collapsed="false">
      <c r="A65" s="189" t="s">
        <v>228</v>
      </c>
      <c r="B65" s="141" t="n">
        <v>0</v>
      </c>
      <c r="C65" s="141" t="n">
        <v>0</v>
      </c>
      <c r="D65" s="141" t="n">
        <v>0</v>
      </c>
      <c r="E65" s="141" t="n">
        <v>0</v>
      </c>
      <c r="F65" s="141" t="n">
        <v>0</v>
      </c>
      <c r="G65" s="141" t="n">
        <v>0</v>
      </c>
      <c r="H65" s="141" t="n">
        <v>0</v>
      </c>
      <c r="I65" s="141" t="n">
        <v>0</v>
      </c>
      <c r="J65" s="141" t="n">
        <v>0</v>
      </c>
      <c r="K65" s="141" t="n">
        <v>0</v>
      </c>
      <c r="L65" s="141" t="n">
        <v>0</v>
      </c>
      <c r="M65" s="156" t="n">
        <v>0</v>
      </c>
      <c r="N65" s="141"/>
      <c r="O65" s="157" t="n">
        <f aca="false">+B65</f>
        <v>0</v>
      </c>
      <c r="P65" s="158" t="n">
        <f aca="false">O65+C65</f>
        <v>0</v>
      </c>
      <c r="Q65" s="158" t="n">
        <f aca="false">P65+D65</f>
        <v>0</v>
      </c>
      <c r="R65" s="158" t="n">
        <f aca="false">Q65+E65</f>
        <v>0</v>
      </c>
      <c r="S65" s="158" t="n">
        <f aca="false">R65+F65</f>
        <v>0</v>
      </c>
      <c r="T65" s="158" t="n">
        <f aca="false">S65+G65</f>
        <v>0</v>
      </c>
      <c r="U65" s="158" t="n">
        <f aca="false">T65+H65</f>
        <v>0</v>
      </c>
      <c r="V65" s="158" t="n">
        <f aca="false">U65+I65</f>
        <v>0</v>
      </c>
      <c r="W65" s="158" t="n">
        <f aca="false">V65+J65</f>
        <v>0</v>
      </c>
      <c r="X65" s="158" t="n">
        <f aca="false">W65+K65</f>
        <v>0</v>
      </c>
      <c r="Y65" s="158" t="n">
        <f aca="false">X65+L65</f>
        <v>0</v>
      </c>
      <c r="Z65" s="159" t="n">
        <f aca="false">Y65+M65</f>
        <v>0</v>
      </c>
      <c r="AA65" s="141"/>
      <c r="AB65" s="179" t="e">
        <f aca="false">+B65/AB$17</f>
        <v>#NAME?</v>
      </c>
      <c r="AC65" s="180" t="e">
        <f aca="false">C65/$AC$17</f>
        <v>#NAME?</v>
      </c>
      <c r="AD65" s="180" t="e">
        <f aca="false">D65/$AD$17</f>
        <v>#NAME?</v>
      </c>
      <c r="AE65" s="180" t="e">
        <f aca="false">E65/$AE$17</f>
        <v>#NAME?</v>
      </c>
      <c r="AF65" s="180" t="e">
        <f aca="false">F65/$AF$17</f>
        <v>#NAME?</v>
      </c>
      <c r="AG65" s="180" t="e">
        <f aca="false">G65/$AG$17</f>
        <v>#NAME?</v>
      </c>
      <c r="AH65" s="180" t="e">
        <f aca="false">H65/$AH$17</f>
        <v>#NAME?</v>
      </c>
      <c r="AI65" s="180" t="e">
        <f aca="false">I65/$AI$17</f>
        <v>#NAME?</v>
      </c>
      <c r="AJ65" s="180" t="e">
        <f aca="false">J65/$AJ$17</f>
        <v>#NAME?</v>
      </c>
      <c r="AK65" s="180" t="e">
        <f aca="false">K65/$AK$17</f>
        <v>#NAME?</v>
      </c>
      <c r="AL65" s="180" t="e">
        <f aca="false">L65/$AL$17</f>
        <v>#NAME?</v>
      </c>
      <c r="AM65" s="181" t="e">
        <f aca="false">M65/$AM$17</f>
        <v>#NAME?</v>
      </c>
      <c r="AN65" s="141"/>
      <c r="AO65" s="162" t="e">
        <f aca="false">+AB65</f>
        <v>#NAME?</v>
      </c>
      <c r="AP65" s="163" t="e">
        <f aca="false">+AO65+AC65</f>
        <v>#NAME?</v>
      </c>
      <c r="AQ65" s="163" t="e">
        <f aca="false">+AP65+AD65</f>
        <v>#NAME?</v>
      </c>
      <c r="AR65" s="163" t="e">
        <f aca="false">+AQ65+AE65</f>
        <v>#NAME?</v>
      </c>
      <c r="AS65" s="163" t="e">
        <f aca="false">+AR65+AF65</f>
        <v>#NAME?</v>
      </c>
      <c r="AT65" s="163" t="e">
        <f aca="false">+AS65+AG65</f>
        <v>#NAME?</v>
      </c>
      <c r="AU65" s="163" t="e">
        <f aca="false">+AT65+AH65</f>
        <v>#NAME?</v>
      </c>
      <c r="AV65" s="163" t="e">
        <f aca="false">+AU65+AI65</f>
        <v>#NAME?</v>
      </c>
      <c r="AW65" s="163" t="e">
        <f aca="false">+AV65+AJ65</f>
        <v>#NAME?</v>
      </c>
      <c r="AX65" s="163" t="e">
        <f aca="false">+AW65+AK65</f>
        <v>#NAME?</v>
      </c>
      <c r="AY65" s="163" t="e">
        <f aca="false">+AX65+AL65</f>
        <v>#NAME?</v>
      </c>
      <c r="AZ65" s="164" t="e">
        <f aca="false">+AY65+AM65</f>
        <v>#NAME?</v>
      </c>
    </row>
    <row r="66" customFormat="false" ht="15" hidden="false" customHeight="false" outlineLevel="1" collapsed="false">
      <c r="A66" s="189" t="s">
        <v>229</v>
      </c>
      <c r="B66" s="141" t="n">
        <v>0</v>
      </c>
      <c r="C66" s="141" t="n">
        <v>0</v>
      </c>
      <c r="D66" s="141" t="n">
        <v>0</v>
      </c>
      <c r="E66" s="141" t="n">
        <v>0</v>
      </c>
      <c r="F66" s="141" t="n">
        <v>0</v>
      </c>
      <c r="G66" s="141" t="n">
        <v>0</v>
      </c>
      <c r="H66" s="141" t="n">
        <v>0</v>
      </c>
      <c r="I66" s="141" t="n">
        <v>0</v>
      </c>
      <c r="J66" s="141" t="n">
        <v>0</v>
      </c>
      <c r="K66" s="141" t="n">
        <v>0</v>
      </c>
      <c r="L66" s="141" t="n">
        <v>0</v>
      </c>
      <c r="M66" s="156" t="n">
        <v>0</v>
      </c>
      <c r="N66" s="141"/>
      <c r="O66" s="157" t="n">
        <f aca="false">+B66</f>
        <v>0</v>
      </c>
      <c r="P66" s="158" t="n">
        <f aca="false">O66+C66</f>
        <v>0</v>
      </c>
      <c r="Q66" s="158" t="n">
        <f aca="false">P66+D66</f>
        <v>0</v>
      </c>
      <c r="R66" s="158" t="n">
        <f aca="false">Q66+E66</f>
        <v>0</v>
      </c>
      <c r="S66" s="158" t="n">
        <f aca="false">R66+F66</f>
        <v>0</v>
      </c>
      <c r="T66" s="158" t="n">
        <f aca="false">S66+G66</f>
        <v>0</v>
      </c>
      <c r="U66" s="158" t="n">
        <f aca="false">T66+H66</f>
        <v>0</v>
      </c>
      <c r="V66" s="158" t="n">
        <f aca="false">U66+I66</f>
        <v>0</v>
      </c>
      <c r="W66" s="158" t="n">
        <f aca="false">V66+J66</f>
        <v>0</v>
      </c>
      <c r="X66" s="158" t="n">
        <f aca="false">W66+K66</f>
        <v>0</v>
      </c>
      <c r="Y66" s="158" t="n">
        <f aca="false">X66+L66</f>
        <v>0</v>
      </c>
      <c r="Z66" s="159" t="n">
        <f aca="false">Y66+M66</f>
        <v>0</v>
      </c>
      <c r="AA66" s="141"/>
      <c r="AB66" s="179" t="e">
        <f aca="false">+B66/AB$17</f>
        <v>#NAME?</v>
      </c>
      <c r="AC66" s="180" t="e">
        <f aca="false">C66/$AC$17</f>
        <v>#NAME?</v>
      </c>
      <c r="AD66" s="180" t="e">
        <f aca="false">D66/$AD$17</f>
        <v>#NAME?</v>
      </c>
      <c r="AE66" s="180" t="e">
        <f aca="false">E66/$AE$17</f>
        <v>#NAME?</v>
      </c>
      <c r="AF66" s="180" t="e">
        <f aca="false">F66/$AF$17</f>
        <v>#NAME?</v>
      </c>
      <c r="AG66" s="180" t="e">
        <f aca="false">G66/$AG$17</f>
        <v>#NAME?</v>
      </c>
      <c r="AH66" s="180" t="e">
        <f aca="false">H66/$AH$17</f>
        <v>#NAME?</v>
      </c>
      <c r="AI66" s="180" t="e">
        <f aca="false">I66/$AI$17</f>
        <v>#NAME?</v>
      </c>
      <c r="AJ66" s="180" t="e">
        <f aca="false">J66/$AJ$17</f>
        <v>#NAME?</v>
      </c>
      <c r="AK66" s="180" t="e">
        <f aca="false">K66/$AK$17</f>
        <v>#NAME?</v>
      </c>
      <c r="AL66" s="180" t="e">
        <f aca="false">L66/$AL$17</f>
        <v>#NAME?</v>
      </c>
      <c r="AM66" s="181" t="e">
        <f aca="false">M66/$AM$17</f>
        <v>#NAME?</v>
      </c>
      <c r="AN66" s="141"/>
      <c r="AO66" s="162" t="e">
        <f aca="false">+AB66</f>
        <v>#NAME?</v>
      </c>
      <c r="AP66" s="163" t="e">
        <f aca="false">+AO66+AC66</f>
        <v>#NAME?</v>
      </c>
      <c r="AQ66" s="163" t="e">
        <f aca="false">+AP66+AD66</f>
        <v>#NAME?</v>
      </c>
      <c r="AR66" s="163" t="e">
        <f aca="false">+AQ66+AE66</f>
        <v>#NAME?</v>
      </c>
      <c r="AS66" s="163" t="e">
        <f aca="false">+AR66+AF66</f>
        <v>#NAME?</v>
      </c>
      <c r="AT66" s="163" t="e">
        <f aca="false">+AS66+AG66</f>
        <v>#NAME?</v>
      </c>
      <c r="AU66" s="163" t="e">
        <f aca="false">+AT66+AH66</f>
        <v>#NAME?</v>
      </c>
      <c r="AV66" s="163" t="e">
        <f aca="false">+AU66+AI66</f>
        <v>#NAME?</v>
      </c>
      <c r="AW66" s="163" t="e">
        <f aca="false">+AV66+AJ66</f>
        <v>#NAME?</v>
      </c>
      <c r="AX66" s="163" t="e">
        <f aca="false">+AW66+AK66</f>
        <v>#NAME?</v>
      </c>
      <c r="AY66" s="163" t="e">
        <f aca="false">+AX66+AL66</f>
        <v>#NAME?</v>
      </c>
      <c r="AZ66" s="164" t="e">
        <f aca="false">+AY66+AM66</f>
        <v>#NAME?</v>
      </c>
    </row>
    <row r="67" customFormat="false" ht="15" hidden="false" customHeight="false" outlineLevel="1" collapsed="false">
      <c r="A67" s="189" t="s">
        <v>230</v>
      </c>
      <c r="B67" s="141" t="n">
        <v>0</v>
      </c>
      <c r="C67" s="141" t="n">
        <v>0</v>
      </c>
      <c r="D67" s="141" t="n">
        <v>0</v>
      </c>
      <c r="E67" s="141" t="n">
        <v>0</v>
      </c>
      <c r="F67" s="141" t="n">
        <v>0</v>
      </c>
      <c r="G67" s="141" t="n">
        <v>0</v>
      </c>
      <c r="H67" s="141" t="n">
        <v>0</v>
      </c>
      <c r="I67" s="141" t="n">
        <v>0</v>
      </c>
      <c r="J67" s="141" t="n">
        <v>0</v>
      </c>
      <c r="K67" s="141" t="n">
        <v>0</v>
      </c>
      <c r="L67" s="141" t="n">
        <v>0</v>
      </c>
      <c r="M67" s="156" t="n">
        <v>0</v>
      </c>
      <c r="N67" s="141"/>
      <c r="O67" s="157" t="n">
        <f aca="false">+B67</f>
        <v>0</v>
      </c>
      <c r="P67" s="158" t="n">
        <f aca="false">O67+C67</f>
        <v>0</v>
      </c>
      <c r="Q67" s="158" t="n">
        <f aca="false">P67+D67</f>
        <v>0</v>
      </c>
      <c r="R67" s="158" t="n">
        <f aca="false">Q67+E67</f>
        <v>0</v>
      </c>
      <c r="S67" s="158" t="n">
        <f aca="false">R67+F67</f>
        <v>0</v>
      </c>
      <c r="T67" s="158" t="n">
        <f aca="false">S67+G67</f>
        <v>0</v>
      </c>
      <c r="U67" s="158" t="n">
        <f aca="false">T67+H67</f>
        <v>0</v>
      </c>
      <c r="V67" s="158" t="n">
        <f aca="false">U67+I67</f>
        <v>0</v>
      </c>
      <c r="W67" s="158" t="n">
        <f aca="false">V67+J67</f>
        <v>0</v>
      </c>
      <c r="X67" s="158" t="n">
        <f aca="false">W67+K67</f>
        <v>0</v>
      </c>
      <c r="Y67" s="158" t="n">
        <f aca="false">X67+L67</f>
        <v>0</v>
      </c>
      <c r="Z67" s="159" t="n">
        <f aca="false">Y67+M67</f>
        <v>0</v>
      </c>
      <c r="AA67" s="141"/>
      <c r="AB67" s="179" t="e">
        <f aca="false">+B67/AB$17</f>
        <v>#NAME?</v>
      </c>
      <c r="AC67" s="180" t="e">
        <f aca="false">C67/$AC$17</f>
        <v>#NAME?</v>
      </c>
      <c r="AD67" s="180" t="e">
        <f aca="false">D67/$AD$17</f>
        <v>#NAME?</v>
      </c>
      <c r="AE67" s="180" t="e">
        <f aca="false">E67/$AE$17</f>
        <v>#NAME?</v>
      </c>
      <c r="AF67" s="180" t="e">
        <f aca="false">F67/$AF$17</f>
        <v>#NAME?</v>
      </c>
      <c r="AG67" s="180" t="e">
        <f aca="false">G67/$AG$17</f>
        <v>#NAME?</v>
      </c>
      <c r="AH67" s="180" t="e">
        <f aca="false">H67/$AH$17</f>
        <v>#NAME?</v>
      </c>
      <c r="AI67" s="180" t="e">
        <f aca="false">I67/$AI$17</f>
        <v>#NAME?</v>
      </c>
      <c r="AJ67" s="180" t="e">
        <f aca="false">J67/$AJ$17</f>
        <v>#NAME?</v>
      </c>
      <c r="AK67" s="180" t="e">
        <f aca="false">K67/$AK$17</f>
        <v>#NAME?</v>
      </c>
      <c r="AL67" s="180" t="e">
        <f aca="false">L67/$AL$17</f>
        <v>#NAME?</v>
      </c>
      <c r="AM67" s="181" t="e">
        <f aca="false">M67/$AM$17</f>
        <v>#NAME?</v>
      </c>
      <c r="AN67" s="141"/>
      <c r="AO67" s="162" t="e">
        <f aca="false">+AB67</f>
        <v>#NAME?</v>
      </c>
      <c r="AP67" s="163" t="e">
        <f aca="false">+AO67+AC67</f>
        <v>#NAME?</v>
      </c>
      <c r="AQ67" s="163" t="e">
        <f aca="false">+AP67+AD67</f>
        <v>#NAME?</v>
      </c>
      <c r="AR67" s="163" t="e">
        <f aca="false">+AQ67+AE67</f>
        <v>#NAME?</v>
      </c>
      <c r="AS67" s="163" t="e">
        <f aca="false">+AR67+AF67</f>
        <v>#NAME?</v>
      </c>
      <c r="AT67" s="163" t="e">
        <f aca="false">+AS67+AG67</f>
        <v>#NAME?</v>
      </c>
      <c r="AU67" s="163" t="e">
        <f aca="false">+AT67+AH67</f>
        <v>#NAME?</v>
      </c>
      <c r="AV67" s="163" t="e">
        <f aca="false">+AU67+AI67</f>
        <v>#NAME?</v>
      </c>
      <c r="AW67" s="163" t="e">
        <f aca="false">+AV67+AJ67</f>
        <v>#NAME?</v>
      </c>
      <c r="AX67" s="163" t="e">
        <f aca="false">+AW67+AK67</f>
        <v>#NAME?</v>
      </c>
      <c r="AY67" s="163" t="e">
        <f aca="false">+AX67+AL67</f>
        <v>#NAME?</v>
      </c>
      <c r="AZ67" s="164" t="e">
        <f aca="false">+AY67+AM67</f>
        <v>#NAME?</v>
      </c>
    </row>
    <row r="68" customFormat="false" ht="15" hidden="false" customHeight="false" outlineLevel="0" collapsed="false">
      <c r="A68" s="189" t="s">
        <v>231</v>
      </c>
      <c r="B68" s="214" t="n">
        <v>0</v>
      </c>
      <c r="C68" s="214" t="n">
        <v>0</v>
      </c>
      <c r="D68" s="214" t="n">
        <v>0</v>
      </c>
      <c r="E68" s="214" t="n">
        <v>0</v>
      </c>
      <c r="F68" s="214" t="n">
        <v>0</v>
      </c>
      <c r="G68" s="214" t="n">
        <v>0</v>
      </c>
      <c r="H68" s="214" t="n">
        <v>0</v>
      </c>
      <c r="I68" s="214" t="n">
        <v>0</v>
      </c>
      <c r="J68" s="214" t="n">
        <v>0</v>
      </c>
      <c r="K68" s="214" t="n">
        <v>0</v>
      </c>
      <c r="L68" s="214" t="n">
        <v>0</v>
      </c>
      <c r="M68" s="215" t="n">
        <v>0</v>
      </c>
      <c r="N68" s="141"/>
      <c r="O68" s="157" t="n">
        <f aca="false">+B68</f>
        <v>0</v>
      </c>
      <c r="P68" s="158" t="n">
        <f aca="false">O68+C68</f>
        <v>0</v>
      </c>
      <c r="Q68" s="158" t="n">
        <f aca="false">P68+D68</f>
        <v>0</v>
      </c>
      <c r="R68" s="158" t="n">
        <f aca="false">Q68+E68</f>
        <v>0</v>
      </c>
      <c r="S68" s="158" t="n">
        <f aca="false">R68+F68</f>
        <v>0</v>
      </c>
      <c r="T68" s="158" t="n">
        <f aca="false">S68+G68</f>
        <v>0</v>
      </c>
      <c r="U68" s="158" t="n">
        <f aca="false">T68+H68</f>
        <v>0</v>
      </c>
      <c r="V68" s="158" t="n">
        <f aca="false">U68+I68</f>
        <v>0</v>
      </c>
      <c r="W68" s="158" t="n">
        <f aca="false">V68+J68</f>
        <v>0</v>
      </c>
      <c r="X68" s="158" t="n">
        <f aca="false">W68+K68</f>
        <v>0</v>
      </c>
      <c r="Y68" s="158" t="n">
        <f aca="false">X68+L68</f>
        <v>0</v>
      </c>
      <c r="Z68" s="159" t="n">
        <f aca="false">Y68+M68</f>
        <v>0</v>
      </c>
      <c r="AA68" s="141"/>
      <c r="AB68" s="179" t="e">
        <f aca="false">+B68/AB$17</f>
        <v>#NAME?</v>
      </c>
      <c r="AC68" s="180" t="e">
        <f aca="false">C68/$AC$17</f>
        <v>#NAME?</v>
      </c>
      <c r="AD68" s="180" t="e">
        <f aca="false">D68/$AD$17</f>
        <v>#NAME?</v>
      </c>
      <c r="AE68" s="180" t="e">
        <f aca="false">E68/$AE$17</f>
        <v>#NAME?</v>
      </c>
      <c r="AF68" s="180" t="e">
        <f aca="false">F68/$AF$17</f>
        <v>#NAME?</v>
      </c>
      <c r="AG68" s="180" t="e">
        <f aca="false">G68/$AG$17</f>
        <v>#NAME?</v>
      </c>
      <c r="AH68" s="180" t="e">
        <f aca="false">H68/$AH$17</f>
        <v>#NAME?</v>
      </c>
      <c r="AI68" s="180" t="e">
        <f aca="false">I68/$AI$17</f>
        <v>#NAME?</v>
      </c>
      <c r="AJ68" s="180" t="e">
        <f aca="false">J68/$AJ$17</f>
        <v>#NAME?</v>
      </c>
      <c r="AK68" s="180" t="e">
        <f aca="false">K68/$AK$17</f>
        <v>#NAME?</v>
      </c>
      <c r="AL68" s="180" t="e">
        <f aca="false">L68/$AL$17</f>
        <v>#NAME?</v>
      </c>
      <c r="AM68" s="181" t="e">
        <f aca="false">M68/$AM$17</f>
        <v>#NAME?</v>
      </c>
      <c r="AN68" s="141"/>
      <c r="AO68" s="162" t="e">
        <f aca="false">+AB68</f>
        <v>#NAME?</v>
      </c>
      <c r="AP68" s="163" t="e">
        <f aca="false">+AO68+AC68</f>
        <v>#NAME?</v>
      </c>
      <c r="AQ68" s="163" t="e">
        <f aca="false">+AP68+AD68</f>
        <v>#NAME?</v>
      </c>
      <c r="AR68" s="163" t="e">
        <f aca="false">+AQ68+AE68</f>
        <v>#NAME?</v>
      </c>
      <c r="AS68" s="163" t="e">
        <f aca="false">+AR68+AF68</f>
        <v>#NAME?</v>
      </c>
      <c r="AT68" s="163" t="e">
        <f aca="false">+AS68+AG68</f>
        <v>#NAME?</v>
      </c>
      <c r="AU68" s="163" t="e">
        <f aca="false">+AT68+AH68</f>
        <v>#NAME?</v>
      </c>
      <c r="AV68" s="163" t="e">
        <f aca="false">+AU68+AI68</f>
        <v>#NAME?</v>
      </c>
      <c r="AW68" s="163" t="e">
        <f aca="false">+AV68+AJ68</f>
        <v>#NAME?</v>
      </c>
      <c r="AX68" s="163" t="e">
        <f aca="false">+AW68+AK68</f>
        <v>#NAME?</v>
      </c>
      <c r="AY68" s="163" t="e">
        <f aca="false">+AX68+AL68</f>
        <v>#NAME?</v>
      </c>
      <c r="AZ68" s="164" t="e">
        <f aca="false">+AY68+AM68</f>
        <v>#NAME?</v>
      </c>
    </row>
    <row r="69" customFormat="false" ht="15" hidden="false" customHeight="false" outlineLevel="0" collapsed="false">
      <c r="A69" s="189" t="s">
        <v>223</v>
      </c>
      <c r="B69" s="190" t="n">
        <v>0</v>
      </c>
      <c r="C69" s="190" t="n">
        <v>264074.22</v>
      </c>
      <c r="D69" s="190" t="n">
        <v>0</v>
      </c>
      <c r="E69" s="190" t="n">
        <v>0</v>
      </c>
      <c r="F69" s="190" t="n">
        <v>297328.91</v>
      </c>
      <c r="G69" s="190" t="n">
        <v>0</v>
      </c>
      <c r="H69" s="190" t="n">
        <v>0</v>
      </c>
      <c r="I69" s="190" t="n">
        <v>0</v>
      </c>
      <c r="J69" s="190" t="n">
        <v>0</v>
      </c>
      <c r="K69" s="190" t="n">
        <v>0</v>
      </c>
      <c r="L69" s="190" t="n">
        <v>0</v>
      </c>
      <c r="M69" s="191" t="n">
        <v>0</v>
      </c>
      <c r="N69" s="141"/>
      <c r="O69" s="157" t="n">
        <f aca="false">+B69</f>
        <v>0</v>
      </c>
      <c r="P69" s="158" t="n">
        <f aca="false">O69+C69</f>
        <v>264074.22</v>
      </c>
      <c r="Q69" s="158" t="n">
        <f aca="false">P69+D69</f>
        <v>264074.22</v>
      </c>
      <c r="R69" s="158" t="n">
        <f aca="false">Q69+E69</f>
        <v>264074.22</v>
      </c>
      <c r="S69" s="158" t="n">
        <f aca="false">R69+F69</f>
        <v>561403.13</v>
      </c>
      <c r="T69" s="158" t="n">
        <f aca="false">S69+G69</f>
        <v>561403.13</v>
      </c>
      <c r="U69" s="158" t="n">
        <f aca="false">T69+H69</f>
        <v>561403.13</v>
      </c>
      <c r="V69" s="158" t="n">
        <f aca="false">U69+I69</f>
        <v>561403.13</v>
      </c>
      <c r="W69" s="158" t="n">
        <f aca="false">V69+J69</f>
        <v>561403.13</v>
      </c>
      <c r="X69" s="158" t="n">
        <f aca="false">W69+K69</f>
        <v>561403.13</v>
      </c>
      <c r="Y69" s="158" t="n">
        <f aca="false">X69+L69</f>
        <v>561403.13</v>
      </c>
      <c r="Z69" s="159" t="n">
        <f aca="false">Y69+M69</f>
        <v>561403.13</v>
      </c>
      <c r="AA69" s="141"/>
      <c r="AB69" s="179" t="e">
        <f aca="false">+B69/AB$17</f>
        <v>#NAME?</v>
      </c>
      <c r="AC69" s="180" t="e">
        <f aca="false">C69/$AC$17</f>
        <v>#NAME?</v>
      </c>
      <c r="AD69" s="180" t="e">
        <f aca="false">D69/$AD$17</f>
        <v>#NAME?</v>
      </c>
      <c r="AE69" s="180" t="e">
        <f aca="false">E69/$AE$17</f>
        <v>#NAME?</v>
      </c>
      <c r="AF69" s="180" t="e">
        <f aca="false">F69/$AF$17</f>
        <v>#NAME?</v>
      </c>
      <c r="AG69" s="180" t="e">
        <f aca="false">G69/$AG$17</f>
        <v>#NAME?</v>
      </c>
      <c r="AH69" s="180" t="e">
        <f aca="false">H69/$AH$17</f>
        <v>#NAME?</v>
      </c>
      <c r="AI69" s="180" t="e">
        <f aca="false">I69/$AI$17</f>
        <v>#NAME?</v>
      </c>
      <c r="AJ69" s="180" t="e">
        <f aca="false">J69/$AJ$17</f>
        <v>#NAME?</v>
      </c>
      <c r="AK69" s="180" t="e">
        <f aca="false">K69/$AK$17</f>
        <v>#NAME?</v>
      </c>
      <c r="AL69" s="180" t="e">
        <f aca="false">L69/$AL$17</f>
        <v>#NAME?</v>
      </c>
      <c r="AM69" s="181" t="e">
        <f aca="false">M69/$AM$17</f>
        <v>#NAME?</v>
      </c>
      <c r="AN69" s="141"/>
      <c r="AO69" s="162" t="e">
        <f aca="false">+AB69</f>
        <v>#NAME?</v>
      </c>
      <c r="AP69" s="163" t="e">
        <f aca="false">+AO69+AC69</f>
        <v>#NAME?</v>
      </c>
      <c r="AQ69" s="163" t="e">
        <f aca="false">+AP69+AD69</f>
        <v>#NAME?</v>
      </c>
      <c r="AR69" s="163" t="e">
        <f aca="false">+AQ69+AE69</f>
        <v>#NAME?</v>
      </c>
      <c r="AS69" s="163" t="e">
        <f aca="false">+AR69+AF69</f>
        <v>#NAME?</v>
      </c>
      <c r="AT69" s="163" t="e">
        <f aca="false">+AS69+AG69</f>
        <v>#NAME?</v>
      </c>
      <c r="AU69" s="163" t="e">
        <f aca="false">+AT69+AH69</f>
        <v>#NAME?</v>
      </c>
      <c r="AV69" s="163" t="e">
        <f aca="false">+AU69+AI69</f>
        <v>#NAME?</v>
      </c>
      <c r="AW69" s="163" t="e">
        <f aca="false">+AV69+AJ69</f>
        <v>#NAME?</v>
      </c>
      <c r="AX69" s="163" t="e">
        <f aca="false">+AW69+AK69</f>
        <v>#NAME?</v>
      </c>
      <c r="AY69" s="163" t="e">
        <f aca="false">+AX69+AL69</f>
        <v>#NAME?</v>
      </c>
      <c r="AZ69" s="164" t="e">
        <f aca="false">+AY69+AM69</f>
        <v>#NAME?</v>
      </c>
    </row>
    <row r="70" customFormat="false" ht="15" hidden="false" customHeight="false" outlineLevel="1" collapsed="false">
      <c r="A70" s="188" t="s">
        <v>306</v>
      </c>
      <c r="B70" s="207" t="n">
        <v>0</v>
      </c>
      <c r="C70" s="207" t="n">
        <v>264074.22</v>
      </c>
      <c r="D70" s="207" t="n">
        <v>0</v>
      </c>
      <c r="E70" s="207" t="n">
        <v>0</v>
      </c>
      <c r="F70" s="207" t="n">
        <v>297328.91</v>
      </c>
      <c r="G70" s="207" t="n">
        <v>0</v>
      </c>
      <c r="H70" s="207" t="n">
        <v>0</v>
      </c>
      <c r="I70" s="207" t="n">
        <v>0</v>
      </c>
      <c r="J70" s="207" t="n">
        <v>0</v>
      </c>
      <c r="K70" s="207" t="n">
        <v>0</v>
      </c>
      <c r="L70" s="207" t="n">
        <v>0</v>
      </c>
      <c r="M70" s="207" t="n">
        <v>0</v>
      </c>
      <c r="N70" s="141"/>
      <c r="O70" s="184" t="n">
        <f aca="false">+B70</f>
        <v>0</v>
      </c>
      <c r="P70" s="184" t="n">
        <f aca="false">O70+C70</f>
        <v>264074.22</v>
      </c>
      <c r="Q70" s="184" t="n">
        <f aca="false">P70+D70</f>
        <v>264074.22</v>
      </c>
      <c r="R70" s="184" t="n">
        <f aca="false">Q70+E70</f>
        <v>264074.22</v>
      </c>
      <c r="S70" s="184" t="n">
        <f aca="false">R70+F70</f>
        <v>561403.13</v>
      </c>
      <c r="T70" s="184" t="n">
        <f aca="false">S70+G70</f>
        <v>561403.13</v>
      </c>
      <c r="U70" s="184" t="n">
        <f aca="false">T70+H70</f>
        <v>561403.13</v>
      </c>
      <c r="V70" s="184" t="n">
        <f aca="false">U70+I70</f>
        <v>561403.13</v>
      </c>
      <c r="W70" s="184" t="n">
        <f aca="false">V70+J70</f>
        <v>561403.13</v>
      </c>
      <c r="X70" s="184" t="n">
        <f aca="false">W70+K70</f>
        <v>561403.13</v>
      </c>
      <c r="Y70" s="184" t="n">
        <f aca="false">X70+L70</f>
        <v>561403.13</v>
      </c>
      <c r="Z70" s="184" t="n">
        <f aca="false">Y70+M70</f>
        <v>561403.13</v>
      </c>
      <c r="AA70" s="141"/>
      <c r="AB70" s="185" t="e">
        <f aca="false">+B70/AB$17</f>
        <v>#NAME?</v>
      </c>
      <c r="AC70" s="185" t="e">
        <f aca="false">C70/$AC$17</f>
        <v>#NAME?</v>
      </c>
      <c r="AD70" s="185" t="e">
        <f aca="false">D70/$AD$17</f>
        <v>#NAME?</v>
      </c>
      <c r="AE70" s="185" t="e">
        <f aca="false">E70/$AE$17</f>
        <v>#NAME?</v>
      </c>
      <c r="AF70" s="185" t="e">
        <f aca="false">F70/$AF$17</f>
        <v>#NAME?</v>
      </c>
      <c r="AG70" s="185" t="e">
        <f aca="false">G70/$AG$17</f>
        <v>#NAME?</v>
      </c>
      <c r="AH70" s="185" t="e">
        <f aca="false">H70/$AH$17</f>
        <v>#NAME?</v>
      </c>
      <c r="AI70" s="185" t="e">
        <f aca="false">I70/$AI$17</f>
        <v>#NAME?</v>
      </c>
      <c r="AJ70" s="185" t="e">
        <f aca="false">J70/$AJ$17</f>
        <v>#NAME?</v>
      </c>
      <c r="AK70" s="185" t="e">
        <f aca="false">K70/$AK$17</f>
        <v>#NAME?</v>
      </c>
      <c r="AL70" s="185" t="e">
        <f aca="false">L70/$AL$17</f>
        <v>#NAME?</v>
      </c>
      <c r="AM70" s="185" t="e">
        <f aca="false">M70/$AM$17</f>
        <v>#NAME?</v>
      </c>
      <c r="AN70" s="141"/>
      <c r="AO70" s="186" t="e">
        <f aca="false">+AB70</f>
        <v>#NAME?</v>
      </c>
      <c r="AP70" s="186" t="e">
        <f aca="false">+AO70+AC70</f>
        <v>#NAME?</v>
      </c>
      <c r="AQ70" s="186" t="e">
        <f aca="false">+AP70+AD70</f>
        <v>#NAME?</v>
      </c>
      <c r="AR70" s="186" t="e">
        <f aca="false">+AQ70+AE70</f>
        <v>#NAME?</v>
      </c>
      <c r="AS70" s="186" t="e">
        <f aca="false">+AR70+AF70</f>
        <v>#NAME?</v>
      </c>
      <c r="AT70" s="186" t="e">
        <f aca="false">+AS70+AG70</f>
        <v>#NAME?</v>
      </c>
      <c r="AU70" s="186" t="e">
        <f aca="false">+AT70+AH70</f>
        <v>#NAME?</v>
      </c>
      <c r="AV70" s="186" t="e">
        <f aca="false">+AU70+AI70</f>
        <v>#NAME?</v>
      </c>
      <c r="AW70" s="186" t="e">
        <f aca="false">+AV70+AJ70</f>
        <v>#NAME?</v>
      </c>
      <c r="AX70" s="186" t="e">
        <f aca="false">+AW70+AK70</f>
        <v>#NAME?</v>
      </c>
      <c r="AY70" s="186" t="e">
        <f aca="false">+AX70+AL70</f>
        <v>#NAME?</v>
      </c>
      <c r="AZ70" s="186" t="e">
        <f aca="false">+AY70+AM70</f>
        <v>#NAME?</v>
      </c>
    </row>
    <row r="71" customFormat="false" ht="15" hidden="false" customHeight="false" outlineLevel="1" collapsed="false">
      <c r="A71" s="188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56"/>
      <c r="N71" s="141"/>
      <c r="O71" s="157" t="n">
        <f aca="false">+B71</f>
        <v>0</v>
      </c>
      <c r="P71" s="158" t="n">
        <f aca="false">O71+C71</f>
        <v>0</v>
      </c>
      <c r="Q71" s="158" t="n">
        <f aca="false">P71+D71</f>
        <v>0</v>
      </c>
      <c r="R71" s="158" t="n">
        <f aca="false">Q71+E71</f>
        <v>0</v>
      </c>
      <c r="S71" s="158" t="n">
        <f aca="false">R71+F71</f>
        <v>0</v>
      </c>
      <c r="T71" s="158" t="n">
        <f aca="false">S71+G71</f>
        <v>0</v>
      </c>
      <c r="U71" s="158" t="n">
        <f aca="false">T71+H71</f>
        <v>0</v>
      </c>
      <c r="V71" s="158" t="n">
        <f aca="false">U71+I71</f>
        <v>0</v>
      </c>
      <c r="W71" s="158" t="n">
        <f aca="false">V71+J71</f>
        <v>0</v>
      </c>
      <c r="X71" s="158" t="n">
        <f aca="false">W71+K71</f>
        <v>0</v>
      </c>
      <c r="Y71" s="158" t="n">
        <f aca="false">X71+L71</f>
        <v>0</v>
      </c>
      <c r="Z71" s="159" t="n">
        <f aca="false">Y71+M71</f>
        <v>0</v>
      </c>
      <c r="AA71" s="141"/>
      <c r="AB71" s="179" t="e">
        <f aca="false">+B71/AB$17</f>
        <v>#NAME?</v>
      </c>
      <c r="AC71" s="180" t="e">
        <f aca="false">C71/$AC$17</f>
        <v>#NAME?</v>
      </c>
      <c r="AD71" s="180" t="e">
        <f aca="false">D71/$AD$17</f>
        <v>#NAME?</v>
      </c>
      <c r="AE71" s="180" t="e">
        <f aca="false">E71/$AE$17</f>
        <v>#NAME?</v>
      </c>
      <c r="AF71" s="180" t="e">
        <f aca="false">F71/$AF$17</f>
        <v>#NAME?</v>
      </c>
      <c r="AG71" s="180" t="e">
        <f aca="false">G71/$AG$17</f>
        <v>#NAME?</v>
      </c>
      <c r="AH71" s="180" t="e">
        <f aca="false">H71/$AH$17</f>
        <v>#NAME?</v>
      </c>
      <c r="AI71" s="180" t="e">
        <f aca="false">I71/$AI$17</f>
        <v>#NAME?</v>
      </c>
      <c r="AJ71" s="180" t="e">
        <f aca="false">J71/$AJ$17</f>
        <v>#NAME?</v>
      </c>
      <c r="AK71" s="180" t="e">
        <f aca="false">K71/$AK$17</f>
        <v>#NAME?</v>
      </c>
      <c r="AL71" s="180" t="e">
        <f aca="false">L71/$AL$17</f>
        <v>#NAME?</v>
      </c>
      <c r="AM71" s="181" t="e">
        <f aca="false">M71/$AM$17</f>
        <v>#NAME?</v>
      </c>
      <c r="AN71" s="141"/>
      <c r="AO71" s="162" t="e">
        <f aca="false">+AB71</f>
        <v>#NAME?</v>
      </c>
      <c r="AP71" s="163" t="e">
        <f aca="false">+AO71+AC71</f>
        <v>#NAME?</v>
      </c>
      <c r="AQ71" s="163" t="e">
        <f aca="false">+AP71+AD71</f>
        <v>#NAME?</v>
      </c>
      <c r="AR71" s="163" t="e">
        <f aca="false">+AQ71+AE71</f>
        <v>#NAME?</v>
      </c>
      <c r="AS71" s="163" t="e">
        <f aca="false">+AR71+AF71</f>
        <v>#NAME?</v>
      </c>
      <c r="AT71" s="163" t="e">
        <f aca="false">+AS71+AG71</f>
        <v>#NAME?</v>
      </c>
      <c r="AU71" s="163" t="e">
        <f aca="false">+AT71+AH71</f>
        <v>#NAME?</v>
      </c>
      <c r="AV71" s="163" t="e">
        <f aca="false">+AU71+AI71</f>
        <v>#NAME?</v>
      </c>
      <c r="AW71" s="163" t="e">
        <f aca="false">+AV71+AJ71</f>
        <v>#NAME?</v>
      </c>
      <c r="AX71" s="163" t="e">
        <f aca="false">+AW71+AK71</f>
        <v>#NAME?</v>
      </c>
      <c r="AY71" s="163" t="e">
        <f aca="false">+AX71+AL71</f>
        <v>#NAME?</v>
      </c>
      <c r="AZ71" s="164" t="e">
        <f aca="false">+AY71+AM71</f>
        <v>#NAME?</v>
      </c>
    </row>
    <row r="72" customFormat="false" ht="15" hidden="false" customHeight="false" outlineLevel="1" collapsed="false">
      <c r="A72" s="188" t="s">
        <v>233</v>
      </c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56"/>
      <c r="N72" s="141"/>
      <c r="O72" s="157" t="n">
        <f aca="false">+B72</f>
        <v>0</v>
      </c>
      <c r="P72" s="158" t="n">
        <f aca="false">O72+C72</f>
        <v>0</v>
      </c>
      <c r="Q72" s="158" t="n">
        <f aca="false">P72+D72</f>
        <v>0</v>
      </c>
      <c r="R72" s="158" t="n">
        <f aca="false">Q72+E72</f>
        <v>0</v>
      </c>
      <c r="S72" s="158" t="n">
        <f aca="false">R72+F72</f>
        <v>0</v>
      </c>
      <c r="T72" s="158" t="n">
        <f aca="false">S72+G72</f>
        <v>0</v>
      </c>
      <c r="U72" s="158" t="n">
        <f aca="false">T72+H72</f>
        <v>0</v>
      </c>
      <c r="V72" s="158" t="n">
        <f aca="false">U72+I72</f>
        <v>0</v>
      </c>
      <c r="W72" s="158" t="n">
        <f aca="false">V72+J72</f>
        <v>0</v>
      </c>
      <c r="X72" s="158" t="n">
        <f aca="false">W72+K72</f>
        <v>0</v>
      </c>
      <c r="Y72" s="158" t="n">
        <f aca="false">X72+L72</f>
        <v>0</v>
      </c>
      <c r="Z72" s="159" t="n">
        <f aca="false">Y72+M72</f>
        <v>0</v>
      </c>
      <c r="AA72" s="141"/>
      <c r="AB72" s="179" t="e">
        <f aca="false">+B72/AB$17</f>
        <v>#NAME?</v>
      </c>
      <c r="AC72" s="180" t="e">
        <f aca="false">C72/$AC$17</f>
        <v>#NAME?</v>
      </c>
      <c r="AD72" s="180" t="e">
        <f aca="false">D72/$AD$17</f>
        <v>#NAME?</v>
      </c>
      <c r="AE72" s="180" t="e">
        <f aca="false">E72/$AE$17</f>
        <v>#NAME?</v>
      </c>
      <c r="AF72" s="180" t="e">
        <f aca="false">F72/$AF$17</f>
        <v>#NAME?</v>
      </c>
      <c r="AG72" s="180" t="e">
        <f aca="false">G72/$AG$17</f>
        <v>#NAME?</v>
      </c>
      <c r="AH72" s="180" t="e">
        <f aca="false">H72/$AH$17</f>
        <v>#NAME?</v>
      </c>
      <c r="AI72" s="180" t="e">
        <f aca="false">I72/$AI$17</f>
        <v>#NAME?</v>
      </c>
      <c r="AJ72" s="180" t="e">
        <f aca="false">J72/$AJ$17</f>
        <v>#NAME?</v>
      </c>
      <c r="AK72" s="180" t="e">
        <f aca="false">K72/$AK$17</f>
        <v>#NAME?</v>
      </c>
      <c r="AL72" s="180" t="e">
        <f aca="false">L72/$AL$17</f>
        <v>#NAME?</v>
      </c>
      <c r="AM72" s="181" t="e">
        <f aca="false">M72/$AM$17</f>
        <v>#NAME?</v>
      </c>
      <c r="AN72" s="141"/>
      <c r="AO72" s="162" t="e">
        <f aca="false">+AB72</f>
        <v>#NAME?</v>
      </c>
      <c r="AP72" s="163" t="e">
        <f aca="false">+AO72+AC72</f>
        <v>#NAME?</v>
      </c>
      <c r="AQ72" s="163" t="e">
        <f aca="false">+AP72+AD72</f>
        <v>#NAME?</v>
      </c>
      <c r="AR72" s="163" t="e">
        <f aca="false">+AQ72+AE72</f>
        <v>#NAME?</v>
      </c>
      <c r="AS72" s="163" t="e">
        <f aca="false">+AR72+AF72</f>
        <v>#NAME?</v>
      </c>
      <c r="AT72" s="163" t="e">
        <f aca="false">+AS72+AG72</f>
        <v>#NAME?</v>
      </c>
      <c r="AU72" s="163" t="e">
        <f aca="false">+AT72+AH72</f>
        <v>#NAME?</v>
      </c>
      <c r="AV72" s="163" t="e">
        <f aca="false">+AU72+AI72</f>
        <v>#NAME?</v>
      </c>
      <c r="AW72" s="163" t="e">
        <f aca="false">+AV72+AJ72</f>
        <v>#NAME?</v>
      </c>
      <c r="AX72" s="163" t="e">
        <f aca="false">+AW72+AK72</f>
        <v>#NAME?</v>
      </c>
      <c r="AY72" s="163" t="e">
        <f aca="false">+AX72+AL72</f>
        <v>#NAME?</v>
      </c>
      <c r="AZ72" s="164" t="e">
        <f aca="false">+AY72+AM72</f>
        <v>#NAME?</v>
      </c>
    </row>
    <row r="73" customFormat="false" ht="15" hidden="false" customHeight="false" outlineLevel="1" collapsed="false">
      <c r="A73" s="189" t="s">
        <v>234</v>
      </c>
      <c r="B73" s="141" t="n">
        <v>-58.61</v>
      </c>
      <c r="C73" s="141" t="n">
        <v>-48.59</v>
      </c>
      <c r="D73" s="141" t="n">
        <v>-211.49</v>
      </c>
      <c r="E73" s="141" t="n">
        <v>0</v>
      </c>
      <c r="F73" s="141" t="n">
        <v>0</v>
      </c>
      <c r="G73" s="141" t="n">
        <v>0</v>
      </c>
      <c r="H73" s="141" t="n">
        <v>-52.96</v>
      </c>
      <c r="I73" s="141" t="n">
        <v>-67.82</v>
      </c>
      <c r="J73" s="141" t="n">
        <v>-16.18</v>
      </c>
      <c r="K73" s="141" t="n">
        <v>-628.71</v>
      </c>
      <c r="L73" s="141" t="n">
        <v>0</v>
      </c>
      <c r="M73" s="156" t="n">
        <v>-94.45</v>
      </c>
      <c r="N73" s="141"/>
      <c r="O73" s="157" t="n">
        <f aca="false">+B73</f>
        <v>-58.61</v>
      </c>
      <c r="P73" s="158" t="n">
        <f aca="false">O73+C73</f>
        <v>-107.2</v>
      </c>
      <c r="Q73" s="158" t="n">
        <f aca="false">P73+D73</f>
        <v>-318.69</v>
      </c>
      <c r="R73" s="158" t="n">
        <f aca="false">Q73+E73</f>
        <v>-318.69</v>
      </c>
      <c r="S73" s="158" t="n">
        <f aca="false">R73+F73</f>
        <v>-318.69</v>
      </c>
      <c r="T73" s="158" t="n">
        <f aca="false">S73+G73</f>
        <v>-318.69</v>
      </c>
      <c r="U73" s="158" t="n">
        <f aca="false">T73+H73</f>
        <v>-371.65</v>
      </c>
      <c r="V73" s="158" t="n">
        <f aca="false">U73+I73</f>
        <v>-439.47</v>
      </c>
      <c r="W73" s="158" t="n">
        <f aca="false">V73+J73</f>
        <v>-455.65</v>
      </c>
      <c r="X73" s="158" t="n">
        <f aca="false">W73+K73</f>
        <v>-1084.36</v>
      </c>
      <c r="Y73" s="158" t="n">
        <f aca="false">X73+L73</f>
        <v>-1084.36</v>
      </c>
      <c r="Z73" s="159" t="n">
        <f aca="false">Y73+M73</f>
        <v>-1178.81</v>
      </c>
      <c r="AA73" s="141"/>
      <c r="AB73" s="179" t="e">
        <f aca="false">+B73/AB$17</f>
        <v>#NAME?</v>
      </c>
      <c r="AC73" s="180" t="e">
        <f aca="false">C73/$AC$17</f>
        <v>#NAME?</v>
      </c>
      <c r="AD73" s="180" t="e">
        <f aca="false">D73/$AD$17</f>
        <v>#NAME?</v>
      </c>
      <c r="AE73" s="180" t="e">
        <f aca="false">E73/$AE$17</f>
        <v>#NAME?</v>
      </c>
      <c r="AF73" s="180" t="e">
        <f aca="false">F73/$AF$17</f>
        <v>#NAME?</v>
      </c>
      <c r="AG73" s="180" t="e">
        <f aca="false">G73/$AG$17</f>
        <v>#NAME?</v>
      </c>
      <c r="AH73" s="180" t="e">
        <f aca="false">H73/$AH$17</f>
        <v>#NAME?</v>
      </c>
      <c r="AI73" s="180" t="e">
        <f aca="false">I73/$AI$17</f>
        <v>#NAME?</v>
      </c>
      <c r="AJ73" s="180" t="e">
        <f aca="false">J73/$AJ$17</f>
        <v>#NAME?</v>
      </c>
      <c r="AK73" s="180" t="e">
        <f aca="false">K73/$AK$17</f>
        <v>#NAME?</v>
      </c>
      <c r="AL73" s="180" t="e">
        <f aca="false">L73/$AL$17</f>
        <v>#NAME?</v>
      </c>
      <c r="AM73" s="181" t="e">
        <f aca="false">M73/$AM$17</f>
        <v>#NAME?</v>
      </c>
      <c r="AN73" s="141"/>
      <c r="AO73" s="162" t="e">
        <f aca="false">+AB73</f>
        <v>#NAME?</v>
      </c>
      <c r="AP73" s="163" t="e">
        <f aca="false">+AO73+AC73</f>
        <v>#NAME?</v>
      </c>
      <c r="AQ73" s="163" t="e">
        <f aca="false">+AP73+AD73</f>
        <v>#NAME?</v>
      </c>
      <c r="AR73" s="163" t="e">
        <f aca="false">+AQ73+AE73</f>
        <v>#NAME?</v>
      </c>
      <c r="AS73" s="163" t="e">
        <f aca="false">+AR73+AF73</f>
        <v>#NAME?</v>
      </c>
      <c r="AT73" s="163" t="e">
        <f aca="false">+AS73+AG73</f>
        <v>#NAME?</v>
      </c>
      <c r="AU73" s="163" t="e">
        <f aca="false">+AT73+AH73</f>
        <v>#NAME?</v>
      </c>
      <c r="AV73" s="163" t="e">
        <f aca="false">+AU73+AI73</f>
        <v>#NAME?</v>
      </c>
      <c r="AW73" s="163" t="e">
        <f aca="false">+AV73+AJ73</f>
        <v>#NAME?</v>
      </c>
      <c r="AX73" s="163" t="e">
        <f aca="false">+AW73+AK73</f>
        <v>#NAME?</v>
      </c>
      <c r="AY73" s="163" t="e">
        <f aca="false">+AX73+AL73</f>
        <v>#NAME?</v>
      </c>
      <c r="AZ73" s="164" t="e">
        <f aca="false">+AY73+AM73</f>
        <v>#NAME?</v>
      </c>
    </row>
    <row r="74" customFormat="false" ht="15" hidden="false" customHeight="false" outlineLevel="1" collapsed="false">
      <c r="A74" s="189" t="s">
        <v>307</v>
      </c>
      <c r="B74" s="141" t="n">
        <v>-142334.35</v>
      </c>
      <c r="C74" s="141" t="n">
        <v>73737.85</v>
      </c>
      <c r="D74" s="141" t="n">
        <v>-32081.15</v>
      </c>
      <c r="E74" s="141" t="n">
        <v>-72365.81</v>
      </c>
      <c r="F74" s="141" t="n">
        <v>-25008.46</v>
      </c>
      <c r="G74" s="141" t="n">
        <v>65940.66</v>
      </c>
      <c r="H74" s="141" t="n">
        <v>-114906.76</v>
      </c>
      <c r="I74" s="141" t="n">
        <v>-16697.47</v>
      </c>
      <c r="J74" s="141" t="n">
        <v>209626.23</v>
      </c>
      <c r="K74" s="141" t="n">
        <v>269105.42</v>
      </c>
      <c r="L74" s="141" t="n">
        <v>207145.86</v>
      </c>
      <c r="M74" s="156" t="n">
        <v>58065.61</v>
      </c>
      <c r="N74" s="141"/>
      <c r="O74" s="157" t="n">
        <f aca="false">+B74</f>
        <v>-142334.35</v>
      </c>
      <c r="P74" s="158" t="n">
        <f aca="false">O74+C74</f>
        <v>-68596.5</v>
      </c>
      <c r="Q74" s="158" t="n">
        <f aca="false">P74+D74</f>
        <v>-100677.65</v>
      </c>
      <c r="R74" s="158" t="n">
        <f aca="false">Q74+E74</f>
        <v>-173043.46</v>
      </c>
      <c r="S74" s="158" t="n">
        <f aca="false">R74+F74</f>
        <v>-198051.92</v>
      </c>
      <c r="T74" s="158" t="n">
        <f aca="false">S74+G74</f>
        <v>-132111.26</v>
      </c>
      <c r="U74" s="158" t="n">
        <f aca="false">T74+H74</f>
        <v>-247018.02</v>
      </c>
      <c r="V74" s="158" t="n">
        <f aca="false">U74+I74</f>
        <v>-263715.49</v>
      </c>
      <c r="W74" s="158" t="n">
        <f aca="false">V74+J74</f>
        <v>-54089.26</v>
      </c>
      <c r="X74" s="158" t="n">
        <f aca="false">W74+K74</f>
        <v>215016.16</v>
      </c>
      <c r="Y74" s="158" t="n">
        <f aca="false">X74+L74</f>
        <v>422162.02</v>
      </c>
      <c r="Z74" s="159" t="n">
        <f aca="false">Y74+M74</f>
        <v>480227.63</v>
      </c>
      <c r="AA74" s="141"/>
      <c r="AB74" s="179" t="e">
        <f aca="false">+B74/AB$17</f>
        <v>#NAME?</v>
      </c>
      <c r="AC74" s="180" t="e">
        <f aca="false">C74/$AC$17</f>
        <v>#NAME?</v>
      </c>
      <c r="AD74" s="180" t="e">
        <f aca="false">D74/$AD$17</f>
        <v>#NAME?</v>
      </c>
      <c r="AE74" s="180" t="e">
        <f aca="false">E74/$AE$17</f>
        <v>#NAME?</v>
      </c>
      <c r="AF74" s="180" t="e">
        <f aca="false">F74/$AF$17</f>
        <v>#NAME?</v>
      </c>
      <c r="AG74" s="180" t="e">
        <f aca="false">G74/$AG$17</f>
        <v>#NAME?</v>
      </c>
      <c r="AH74" s="180" t="e">
        <f aca="false">H74/$AH$17</f>
        <v>#NAME?</v>
      </c>
      <c r="AI74" s="180" t="e">
        <f aca="false">I74/$AI$17</f>
        <v>#NAME?</v>
      </c>
      <c r="AJ74" s="180" t="e">
        <f aca="false">J74/$AJ$17</f>
        <v>#NAME?</v>
      </c>
      <c r="AK74" s="180" t="e">
        <f aca="false">K74/$AK$17</f>
        <v>#NAME?</v>
      </c>
      <c r="AL74" s="180" t="e">
        <f aca="false">L74/$AL$17</f>
        <v>#NAME?</v>
      </c>
      <c r="AM74" s="181" t="e">
        <f aca="false">M74/$AM$17</f>
        <v>#NAME?</v>
      </c>
      <c r="AN74" s="141"/>
      <c r="AO74" s="162" t="e">
        <f aca="false">+AB74</f>
        <v>#NAME?</v>
      </c>
      <c r="AP74" s="163" t="e">
        <f aca="false">+AO74+AC74</f>
        <v>#NAME?</v>
      </c>
      <c r="AQ74" s="163" t="e">
        <f aca="false">+AP74+AD74</f>
        <v>#NAME?</v>
      </c>
      <c r="AR74" s="163" t="e">
        <f aca="false">+AQ74+AE74</f>
        <v>#NAME?</v>
      </c>
      <c r="AS74" s="163" t="e">
        <f aca="false">+AR74+AF74</f>
        <v>#NAME?</v>
      </c>
      <c r="AT74" s="163" t="e">
        <f aca="false">+AS74+AG74</f>
        <v>#NAME?</v>
      </c>
      <c r="AU74" s="163" t="e">
        <f aca="false">+AT74+AH74</f>
        <v>#NAME?</v>
      </c>
      <c r="AV74" s="163" t="e">
        <f aca="false">+AU74+AI74</f>
        <v>#NAME?</v>
      </c>
      <c r="AW74" s="163" t="e">
        <f aca="false">+AV74+AJ74</f>
        <v>#NAME?</v>
      </c>
      <c r="AX74" s="163" t="e">
        <f aca="false">+AW74+AK74</f>
        <v>#NAME?</v>
      </c>
      <c r="AY74" s="163" t="e">
        <f aca="false">+AX74+AL74</f>
        <v>#NAME?</v>
      </c>
      <c r="AZ74" s="164" t="e">
        <f aca="false">+AY74+AM74</f>
        <v>#NAME?</v>
      </c>
    </row>
    <row r="75" customFormat="false" ht="15" hidden="false" customHeight="false" outlineLevel="1" collapsed="false">
      <c r="A75" s="189" t="s">
        <v>236</v>
      </c>
      <c r="B75" s="141" t="n">
        <v>405</v>
      </c>
      <c r="C75" s="141" t="n">
        <v>614.49</v>
      </c>
      <c r="D75" s="141" t="n">
        <v>3191</v>
      </c>
      <c r="E75" s="141" t="n">
        <v>567.17</v>
      </c>
      <c r="F75" s="141" t="n">
        <v>22044.65</v>
      </c>
      <c r="G75" s="141" t="n">
        <v>377.6</v>
      </c>
      <c r="H75" s="141" t="n">
        <v>331.19</v>
      </c>
      <c r="I75" s="141" t="n">
        <v>294.57</v>
      </c>
      <c r="J75" s="141" t="n">
        <v>1065.78</v>
      </c>
      <c r="K75" s="141" t="n">
        <v>542.48</v>
      </c>
      <c r="L75" s="141" t="n">
        <v>1595.6</v>
      </c>
      <c r="M75" s="156" t="n">
        <v>486.46</v>
      </c>
      <c r="N75" s="141"/>
      <c r="O75" s="157" t="n">
        <f aca="false">+B75</f>
        <v>405</v>
      </c>
      <c r="P75" s="158" t="n">
        <f aca="false">O75+C75</f>
        <v>1019.49</v>
      </c>
      <c r="Q75" s="158" t="n">
        <f aca="false">P75+D75</f>
        <v>4210.49</v>
      </c>
      <c r="R75" s="158" t="n">
        <f aca="false">Q75+E75</f>
        <v>4777.66</v>
      </c>
      <c r="S75" s="158" t="n">
        <f aca="false">R75+F75</f>
        <v>26822.31</v>
      </c>
      <c r="T75" s="158" t="n">
        <f aca="false">S75+G75</f>
        <v>27199.91</v>
      </c>
      <c r="U75" s="158" t="n">
        <f aca="false">T75+H75</f>
        <v>27531.1</v>
      </c>
      <c r="V75" s="158" t="n">
        <f aca="false">U75+I75</f>
        <v>27825.67</v>
      </c>
      <c r="W75" s="158" t="n">
        <f aca="false">V75+J75</f>
        <v>28891.45</v>
      </c>
      <c r="X75" s="158" t="n">
        <f aca="false">W75+K75</f>
        <v>29433.93</v>
      </c>
      <c r="Y75" s="158" t="n">
        <f aca="false">X75+L75</f>
        <v>31029.53</v>
      </c>
      <c r="Z75" s="159" t="n">
        <f aca="false">Y75+M75</f>
        <v>31515.99</v>
      </c>
      <c r="AA75" s="141"/>
      <c r="AB75" s="179" t="e">
        <f aca="false">+B75/AB$17</f>
        <v>#NAME?</v>
      </c>
      <c r="AC75" s="180" t="e">
        <f aca="false">C75/$AC$17</f>
        <v>#NAME?</v>
      </c>
      <c r="AD75" s="180" t="e">
        <f aca="false">D75/$AD$17</f>
        <v>#NAME?</v>
      </c>
      <c r="AE75" s="180" t="e">
        <f aca="false">E75/$AE$17</f>
        <v>#NAME?</v>
      </c>
      <c r="AF75" s="180" t="e">
        <f aca="false">F75/$AF$17</f>
        <v>#NAME?</v>
      </c>
      <c r="AG75" s="180" t="e">
        <f aca="false">G75/$AG$17</f>
        <v>#NAME?</v>
      </c>
      <c r="AH75" s="180" t="e">
        <f aca="false">H75/$AH$17</f>
        <v>#NAME?</v>
      </c>
      <c r="AI75" s="180" t="e">
        <f aca="false">I75/$AI$17</f>
        <v>#NAME?</v>
      </c>
      <c r="AJ75" s="180" t="e">
        <f aca="false">J75/$AJ$17</f>
        <v>#NAME?</v>
      </c>
      <c r="AK75" s="180" t="e">
        <f aca="false">K75/$AK$17</f>
        <v>#NAME?</v>
      </c>
      <c r="AL75" s="180" t="e">
        <f aca="false">L75/$AL$17</f>
        <v>#NAME?</v>
      </c>
      <c r="AM75" s="181" t="e">
        <f aca="false">M75/$AM$17</f>
        <v>#NAME?</v>
      </c>
      <c r="AN75" s="141"/>
      <c r="AO75" s="162" t="e">
        <f aca="false">+AB75</f>
        <v>#NAME?</v>
      </c>
      <c r="AP75" s="163" t="e">
        <f aca="false">+AO75+AC75</f>
        <v>#NAME?</v>
      </c>
      <c r="AQ75" s="163" t="e">
        <f aca="false">+AP75+AD75</f>
        <v>#NAME?</v>
      </c>
      <c r="AR75" s="163" t="e">
        <f aca="false">+AQ75+AE75</f>
        <v>#NAME?</v>
      </c>
      <c r="AS75" s="163" t="e">
        <f aca="false">+AR75+AF75</f>
        <v>#NAME?</v>
      </c>
      <c r="AT75" s="163" t="e">
        <f aca="false">+AS75+AG75</f>
        <v>#NAME?</v>
      </c>
      <c r="AU75" s="163" t="e">
        <f aca="false">+AT75+AH75</f>
        <v>#NAME?</v>
      </c>
      <c r="AV75" s="163" t="e">
        <f aca="false">+AU75+AI75</f>
        <v>#NAME?</v>
      </c>
      <c r="AW75" s="163" t="e">
        <f aca="false">+AV75+AJ75</f>
        <v>#NAME?</v>
      </c>
      <c r="AX75" s="163" t="e">
        <f aca="false">+AW75+AK75</f>
        <v>#NAME?</v>
      </c>
      <c r="AY75" s="163" t="e">
        <f aca="false">+AX75+AL75</f>
        <v>#NAME?</v>
      </c>
      <c r="AZ75" s="164" t="e">
        <f aca="false">+AY75+AM75</f>
        <v>#NAME?</v>
      </c>
    </row>
    <row r="76" customFormat="false" ht="15" hidden="false" customHeight="false" outlineLevel="1" collapsed="false">
      <c r="A76" s="216" t="s">
        <v>237</v>
      </c>
      <c r="B76" s="141" t="n">
        <v>254280.7</v>
      </c>
      <c r="C76" s="141" t="n">
        <v>1701066.16</v>
      </c>
      <c r="D76" s="141" t="n">
        <v>-810340.22</v>
      </c>
      <c r="E76" s="141" t="n">
        <v>-162429.45</v>
      </c>
      <c r="F76" s="141" t="n">
        <v>97464.12</v>
      </c>
      <c r="G76" s="141" t="n">
        <v>279574.12</v>
      </c>
      <c r="H76" s="141" t="n">
        <v>0</v>
      </c>
      <c r="I76" s="141" t="n">
        <v>45673.91</v>
      </c>
      <c r="J76" s="141" t="n">
        <v>0</v>
      </c>
      <c r="K76" s="141" t="n">
        <v>73354.36</v>
      </c>
      <c r="L76" s="141" t="n">
        <v>309906.99</v>
      </c>
      <c r="M76" s="156" t="n">
        <v>256316.19</v>
      </c>
      <c r="N76" s="141"/>
      <c r="O76" s="157" t="n">
        <f aca="false">+B76</f>
        <v>254280.7</v>
      </c>
      <c r="P76" s="158" t="n">
        <f aca="false">O76+C76</f>
        <v>1955346.86</v>
      </c>
      <c r="Q76" s="158" t="n">
        <f aca="false">P76+D76</f>
        <v>1145006.64</v>
      </c>
      <c r="R76" s="158" t="n">
        <f aca="false">Q76+E76</f>
        <v>982577.19</v>
      </c>
      <c r="S76" s="158" t="n">
        <f aca="false">R76+F76</f>
        <v>1080041.31</v>
      </c>
      <c r="T76" s="158" t="n">
        <f aca="false">S76+G76</f>
        <v>1359615.43</v>
      </c>
      <c r="U76" s="158" t="n">
        <f aca="false">T76+H76</f>
        <v>1359615.43</v>
      </c>
      <c r="V76" s="158" t="n">
        <f aca="false">U76+I76</f>
        <v>1405289.34</v>
      </c>
      <c r="W76" s="158" t="n">
        <f aca="false">V76+J76</f>
        <v>1405289.34</v>
      </c>
      <c r="X76" s="158" t="n">
        <f aca="false">W76+K76</f>
        <v>1478643.7</v>
      </c>
      <c r="Y76" s="158" t="n">
        <f aca="false">X76+L76</f>
        <v>1788550.69</v>
      </c>
      <c r="Z76" s="159" t="n">
        <f aca="false">Y76+M76</f>
        <v>2044866.88</v>
      </c>
      <c r="AA76" s="141"/>
      <c r="AB76" s="179" t="e">
        <f aca="false">+B76/AB$17</f>
        <v>#NAME?</v>
      </c>
      <c r="AC76" s="180" t="e">
        <f aca="false">C76/$AC$17</f>
        <v>#NAME?</v>
      </c>
      <c r="AD76" s="180" t="e">
        <f aca="false">D76/$AD$17</f>
        <v>#NAME?</v>
      </c>
      <c r="AE76" s="180" t="e">
        <f aca="false">E76/$AE$17</f>
        <v>#NAME?</v>
      </c>
      <c r="AF76" s="180" t="e">
        <f aca="false">F76/$AF$17</f>
        <v>#NAME?</v>
      </c>
      <c r="AG76" s="180" t="e">
        <f aca="false">G76/$AG$17</f>
        <v>#NAME?</v>
      </c>
      <c r="AH76" s="180" t="e">
        <f aca="false">H76/$AH$17</f>
        <v>#NAME?</v>
      </c>
      <c r="AI76" s="180" t="e">
        <f aca="false">I76/$AI$17</f>
        <v>#NAME?</v>
      </c>
      <c r="AJ76" s="180" t="e">
        <f aca="false">J76/$AJ$17</f>
        <v>#NAME?</v>
      </c>
      <c r="AK76" s="180" t="e">
        <f aca="false">K76/$AK$17</f>
        <v>#NAME?</v>
      </c>
      <c r="AL76" s="180" t="e">
        <f aca="false">L76/$AL$17</f>
        <v>#NAME?</v>
      </c>
      <c r="AM76" s="181" t="e">
        <f aca="false">M76/$AM$17</f>
        <v>#NAME?</v>
      </c>
      <c r="AN76" s="141"/>
      <c r="AO76" s="162" t="e">
        <f aca="false">+AB76</f>
        <v>#NAME?</v>
      </c>
      <c r="AP76" s="163" t="e">
        <f aca="false">+AO76+AC76</f>
        <v>#NAME?</v>
      </c>
      <c r="AQ76" s="163" t="e">
        <f aca="false">+AP76+AD76</f>
        <v>#NAME?</v>
      </c>
      <c r="AR76" s="163" t="e">
        <f aca="false">+AQ76+AE76</f>
        <v>#NAME?</v>
      </c>
      <c r="AS76" s="163" t="e">
        <f aca="false">+AR76+AF76</f>
        <v>#NAME?</v>
      </c>
      <c r="AT76" s="163" t="e">
        <f aca="false">+AS76+AG76</f>
        <v>#NAME?</v>
      </c>
      <c r="AU76" s="163" t="e">
        <f aca="false">+AT76+AH76</f>
        <v>#NAME?</v>
      </c>
      <c r="AV76" s="163" t="e">
        <f aca="false">+AU76+AI76</f>
        <v>#NAME?</v>
      </c>
      <c r="AW76" s="163" t="e">
        <f aca="false">+AV76+AJ76</f>
        <v>#NAME?</v>
      </c>
      <c r="AX76" s="163" t="e">
        <f aca="false">+AW76+AK76</f>
        <v>#NAME?</v>
      </c>
      <c r="AY76" s="163" t="e">
        <f aca="false">+AX76+AL76</f>
        <v>#NAME?</v>
      </c>
      <c r="AZ76" s="164" t="e">
        <f aca="false">+AY76+AM76</f>
        <v>#NAME?</v>
      </c>
    </row>
    <row r="77" customFormat="false" ht="15" hidden="false" customHeight="false" outlineLevel="1" collapsed="false">
      <c r="A77" s="189" t="s">
        <v>238</v>
      </c>
      <c r="B77" s="141" t="n">
        <v>0</v>
      </c>
      <c r="C77" s="141" t="n">
        <v>0</v>
      </c>
      <c r="D77" s="141" t="n">
        <v>0</v>
      </c>
      <c r="E77" s="141" t="n">
        <v>0</v>
      </c>
      <c r="F77" s="141" t="n">
        <v>0</v>
      </c>
      <c r="G77" s="141" t="n">
        <v>0</v>
      </c>
      <c r="H77" s="141" t="n">
        <v>0</v>
      </c>
      <c r="I77" s="141" t="n">
        <v>0</v>
      </c>
      <c r="J77" s="141" t="n">
        <v>0</v>
      </c>
      <c r="K77" s="141" t="n">
        <v>0</v>
      </c>
      <c r="L77" s="141" t="n">
        <v>0</v>
      </c>
      <c r="M77" s="156" t="n">
        <v>0</v>
      </c>
      <c r="N77" s="141"/>
      <c r="O77" s="157" t="n">
        <f aca="false">+B77</f>
        <v>0</v>
      </c>
      <c r="P77" s="158" t="n">
        <f aca="false">O77+C77</f>
        <v>0</v>
      </c>
      <c r="Q77" s="158" t="n">
        <f aca="false">P77+D77</f>
        <v>0</v>
      </c>
      <c r="R77" s="158" t="n">
        <f aca="false">Q77+E77</f>
        <v>0</v>
      </c>
      <c r="S77" s="158" t="n">
        <f aca="false">R77+F77</f>
        <v>0</v>
      </c>
      <c r="T77" s="158" t="n">
        <f aca="false">S77+G77</f>
        <v>0</v>
      </c>
      <c r="U77" s="158" t="n">
        <f aca="false">T77+H77</f>
        <v>0</v>
      </c>
      <c r="V77" s="158" t="n">
        <f aca="false">U77+I77</f>
        <v>0</v>
      </c>
      <c r="W77" s="158" t="n">
        <f aca="false">V77+J77</f>
        <v>0</v>
      </c>
      <c r="X77" s="158" t="n">
        <f aca="false">W77+K77</f>
        <v>0</v>
      </c>
      <c r="Y77" s="158" t="n">
        <f aca="false">X77+L77</f>
        <v>0</v>
      </c>
      <c r="Z77" s="159" t="n">
        <f aca="false">Y77+M77</f>
        <v>0</v>
      </c>
      <c r="AA77" s="141"/>
      <c r="AB77" s="179" t="e">
        <f aca="false">+B77/AB$17</f>
        <v>#NAME?</v>
      </c>
      <c r="AC77" s="180" t="e">
        <f aca="false">C77/$AC$17</f>
        <v>#NAME?</v>
      </c>
      <c r="AD77" s="180" t="e">
        <f aca="false">D77/$AD$17</f>
        <v>#NAME?</v>
      </c>
      <c r="AE77" s="180" t="e">
        <f aca="false">E77/$AE$17</f>
        <v>#NAME?</v>
      </c>
      <c r="AF77" s="180" t="e">
        <f aca="false">F77/$AF$17</f>
        <v>#NAME?</v>
      </c>
      <c r="AG77" s="180" t="e">
        <f aca="false">G77/$AG$17</f>
        <v>#NAME?</v>
      </c>
      <c r="AH77" s="180" t="e">
        <f aca="false">H77/$AH$17</f>
        <v>#NAME?</v>
      </c>
      <c r="AI77" s="180" t="e">
        <f aca="false">I77/$AI$17</f>
        <v>#NAME?</v>
      </c>
      <c r="AJ77" s="180" t="e">
        <f aca="false">J77/$AJ$17</f>
        <v>#NAME?</v>
      </c>
      <c r="AK77" s="180" t="e">
        <f aca="false">K77/$AK$17</f>
        <v>#NAME?</v>
      </c>
      <c r="AL77" s="180" t="e">
        <f aca="false">L77/$AL$17</f>
        <v>#NAME?</v>
      </c>
      <c r="AM77" s="181" t="e">
        <f aca="false">M77/$AM$17</f>
        <v>#NAME?</v>
      </c>
      <c r="AN77" s="141"/>
      <c r="AO77" s="162" t="e">
        <f aca="false">+AB77</f>
        <v>#NAME?</v>
      </c>
      <c r="AP77" s="163" t="e">
        <f aca="false">+AO77+AC77</f>
        <v>#NAME?</v>
      </c>
      <c r="AQ77" s="163" t="e">
        <f aca="false">+AP77+AD77</f>
        <v>#NAME?</v>
      </c>
      <c r="AR77" s="163" t="e">
        <f aca="false">+AQ77+AE77</f>
        <v>#NAME?</v>
      </c>
      <c r="AS77" s="163" t="e">
        <f aca="false">+AR77+AF77</f>
        <v>#NAME?</v>
      </c>
      <c r="AT77" s="163" t="e">
        <f aca="false">+AS77+AG77</f>
        <v>#NAME?</v>
      </c>
      <c r="AU77" s="163" t="e">
        <f aca="false">+AT77+AH77</f>
        <v>#NAME?</v>
      </c>
      <c r="AV77" s="163" t="e">
        <f aca="false">+AU77+AI77</f>
        <v>#NAME?</v>
      </c>
      <c r="AW77" s="163" t="e">
        <f aca="false">+AV77+AJ77</f>
        <v>#NAME?</v>
      </c>
      <c r="AX77" s="163" t="e">
        <f aca="false">+AW77+AK77</f>
        <v>#NAME?</v>
      </c>
      <c r="AY77" s="163" t="e">
        <f aca="false">+AX77+AL77</f>
        <v>#NAME?</v>
      </c>
      <c r="AZ77" s="164" t="e">
        <f aca="false">+AY77+AM77</f>
        <v>#NAME?</v>
      </c>
    </row>
    <row r="78" customFormat="false" ht="15" hidden="false" customHeight="false" outlineLevel="1" collapsed="false">
      <c r="A78" s="188" t="s">
        <v>239</v>
      </c>
      <c r="B78" s="182" t="n">
        <v>112292.74</v>
      </c>
      <c r="C78" s="182" t="n">
        <v>1775369.91</v>
      </c>
      <c r="D78" s="182" t="n">
        <v>-839441.86</v>
      </c>
      <c r="E78" s="182" t="n">
        <v>-234228.09</v>
      </c>
      <c r="F78" s="182" t="n">
        <v>94500.31</v>
      </c>
      <c r="G78" s="182" t="n">
        <v>345892.38</v>
      </c>
      <c r="H78" s="182" t="n">
        <v>-114628.53</v>
      </c>
      <c r="I78" s="182" t="n">
        <v>29203.19</v>
      </c>
      <c r="J78" s="182" t="n">
        <v>210675.83</v>
      </c>
      <c r="K78" s="182" t="n">
        <v>342373.55</v>
      </c>
      <c r="L78" s="182" t="n">
        <v>518648.45</v>
      </c>
      <c r="M78" s="182" t="n">
        <v>314773.81</v>
      </c>
      <c r="N78" s="141"/>
      <c r="O78" s="184" t="n">
        <f aca="false">+B78</f>
        <v>112292.74</v>
      </c>
      <c r="P78" s="184" t="n">
        <f aca="false">O78+C78</f>
        <v>1887662.65</v>
      </c>
      <c r="Q78" s="184" t="n">
        <f aca="false">P78+D78</f>
        <v>1048220.79</v>
      </c>
      <c r="R78" s="184" t="n">
        <f aca="false">Q78+E78</f>
        <v>813992.7</v>
      </c>
      <c r="S78" s="184" t="n">
        <f aca="false">R78+F78</f>
        <v>908493.01</v>
      </c>
      <c r="T78" s="184" t="n">
        <f aca="false">S78+G78</f>
        <v>1254385.39</v>
      </c>
      <c r="U78" s="184" t="n">
        <f aca="false">T78+H78</f>
        <v>1139756.86</v>
      </c>
      <c r="V78" s="184" t="n">
        <f aca="false">U78+I78</f>
        <v>1168960.05</v>
      </c>
      <c r="W78" s="184" t="n">
        <f aca="false">V78+J78</f>
        <v>1379635.88</v>
      </c>
      <c r="X78" s="184" t="n">
        <f aca="false">W78+K78</f>
        <v>1722009.43</v>
      </c>
      <c r="Y78" s="184" t="n">
        <f aca="false">X78+L78</f>
        <v>2240657.88</v>
      </c>
      <c r="Z78" s="184" t="n">
        <f aca="false">Y78+M78</f>
        <v>2555431.69</v>
      </c>
      <c r="AA78" s="141"/>
      <c r="AB78" s="185" t="e">
        <f aca="false">+B78/AB$17</f>
        <v>#NAME?</v>
      </c>
      <c r="AC78" s="185" t="e">
        <f aca="false">C78/$AC$17</f>
        <v>#NAME?</v>
      </c>
      <c r="AD78" s="185" t="e">
        <f aca="false">D78/$AD$17</f>
        <v>#NAME?</v>
      </c>
      <c r="AE78" s="185" t="e">
        <f aca="false">E78/$AE$17</f>
        <v>#NAME?</v>
      </c>
      <c r="AF78" s="185" t="e">
        <f aca="false">F78/$AF$17</f>
        <v>#NAME?</v>
      </c>
      <c r="AG78" s="185" t="e">
        <f aca="false">G78/$AG$17</f>
        <v>#NAME?</v>
      </c>
      <c r="AH78" s="185" t="e">
        <f aca="false">H78/$AH$17</f>
        <v>#NAME?</v>
      </c>
      <c r="AI78" s="185" t="e">
        <f aca="false">I78/$AI$17</f>
        <v>#NAME?</v>
      </c>
      <c r="AJ78" s="185" t="e">
        <f aca="false">J78/$AJ$17</f>
        <v>#NAME?</v>
      </c>
      <c r="AK78" s="185" t="e">
        <f aca="false">K78/$AK$17</f>
        <v>#NAME?</v>
      </c>
      <c r="AL78" s="185" t="e">
        <f aca="false">L78/$AL$17</f>
        <v>#NAME?</v>
      </c>
      <c r="AM78" s="185" t="e">
        <f aca="false">M78/$AM$17</f>
        <v>#NAME?</v>
      </c>
      <c r="AN78" s="141"/>
      <c r="AO78" s="186" t="e">
        <f aca="false">+AB78</f>
        <v>#NAME?</v>
      </c>
      <c r="AP78" s="186" t="e">
        <f aca="false">+AO78+AC78</f>
        <v>#NAME?</v>
      </c>
      <c r="AQ78" s="186" t="e">
        <f aca="false">+AP78+AD78</f>
        <v>#NAME?</v>
      </c>
      <c r="AR78" s="186" t="e">
        <f aca="false">+AQ78+AE78</f>
        <v>#NAME?</v>
      </c>
      <c r="AS78" s="186" t="e">
        <f aca="false">+AR78+AF78</f>
        <v>#NAME?</v>
      </c>
      <c r="AT78" s="186" t="e">
        <f aca="false">+AS78+AG78</f>
        <v>#NAME?</v>
      </c>
      <c r="AU78" s="186" t="e">
        <f aca="false">+AT78+AH78</f>
        <v>#NAME?</v>
      </c>
      <c r="AV78" s="186" t="e">
        <f aca="false">+AU78+AI78</f>
        <v>#NAME?</v>
      </c>
      <c r="AW78" s="186" t="e">
        <f aca="false">+AV78+AJ78</f>
        <v>#NAME?</v>
      </c>
      <c r="AX78" s="186" t="e">
        <f aca="false">+AW78+AK78</f>
        <v>#NAME?</v>
      </c>
      <c r="AY78" s="186" t="e">
        <f aca="false">+AX78+AL78</f>
        <v>#NAME?</v>
      </c>
      <c r="AZ78" s="186" t="e">
        <f aca="false">+AY78+AM78</f>
        <v>#NAME?</v>
      </c>
    </row>
    <row r="79" customFormat="false" ht="15" hidden="false" customHeight="false" outlineLevel="1" collapsed="false">
      <c r="A79" s="188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56"/>
      <c r="N79" s="141"/>
      <c r="O79" s="157" t="n">
        <f aca="false">+B79</f>
        <v>0</v>
      </c>
      <c r="P79" s="158" t="n">
        <f aca="false">O79+C79</f>
        <v>0</v>
      </c>
      <c r="Q79" s="158" t="n">
        <f aca="false">P79+D79</f>
        <v>0</v>
      </c>
      <c r="R79" s="158" t="n">
        <f aca="false">Q79+E79</f>
        <v>0</v>
      </c>
      <c r="S79" s="158" t="n">
        <f aca="false">R79+F79</f>
        <v>0</v>
      </c>
      <c r="T79" s="158" t="n">
        <f aca="false">S79+G79</f>
        <v>0</v>
      </c>
      <c r="U79" s="158" t="n">
        <f aca="false">T79+H79</f>
        <v>0</v>
      </c>
      <c r="V79" s="158" t="n">
        <f aca="false">U79+I79</f>
        <v>0</v>
      </c>
      <c r="W79" s="158" t="n">
        <f aca="false">V79+J79</f>
        <v>0</v>
      </c>
      <c r="X79" s="158" t="n">
        <f aca="false">W79+K79</f>
        <v>0</v>
      </c>
      <c r="Y79" s="158" t="n">
        <f aca="false">X79+L79</f>
        <v>0</v>
      </c>
      <c r="Z79" s="159" t="n">
        <f aca="false">Y79+M79</f>
        <v>0</v>
      </c>
      <c r="AA79" s="141"/>
      <c r="AB79" s="179" t="e">
        <f aca="false">+B79/AB$17</f>
        <v>#NAME?</v>
      </c>
      <c r="AC79" s="180" t="e">
        <f aca="false">C79/$AC$17</f>
        <v>#NAME?</v>
      </c>
      <c r="AD79" s="180" t="e">
        <f aca="false">D79/$AD$17</f>
        <v>#NAME?</v>
      </c>
      <c r="AE79" s="180" t="e">
        <f aca="false">E79/$AE$17</f>
        <v>#NAME?</v>
      </c>
      <c r="AF79" s="180" t="e">
        <f aca="false">F79/$AF$17</f>
        <v>#NAME?</v>
      </c>
      <c r="AG79" s="180" t="e">
        <f aca="false">G79/$AG$17</f>
        <v>#NAME?</v>
      </c>
      <c r="AH79" s="180" t="e">
        <f aca="false">H79/$AH$17</f>
        <v>#NAME?</v>
      </c>
      <c r="AI79" s="180" t="e">
        <f aca="false">I79/$AI$17</f>
        <v>#NAME?</v>
      </c>
      <c r="AJ79" s="180" t="e">
        <f aca="false">J79/$AJ$17</f>
        <v>#NAME?</v>
      </c>
      <c r="AK79" s="180" t="e">
        <f aca="false">K79/$AK$17</f>
        <v>#NAME?</v>
      </c>
      <c r="AL79" s="180" t="e">
        <f aca="false">L79/$AL$17</f>
        <v>#NAME?</v>
      </c>
      <c r="AM79" s="181" t="e">
        <f aca="false">M79/$AM$17</f>
        <v>#NAME?</v>
      </c>
      <c r="AN79" s="141"/>
      <c r="AO79" s="162" t="e">
        <f aca="false">+AB79</f>
        <v>#NAME?</v>
      </c>
      <c r="AP79" s="163" t="e">
        <f aca="false">+AO79+AC79</f>
        <v>#NAME?</v>
      </c>
      <c r="AQ79" s="163" t="e">
        <f aca="false">+AP79+AD79</f>
        <v>#NAME?</v>
      </c>
      <c r="AR79" s="163" t="e">
        <f aca="false">+AQ79+AE79</f>
        <v>#NAME?</v>
      </c>
      <c r="AS79" s="163" t="e">
        <f aca="false">+AR79+AF79</f>
        <v>#NAME?</v>
      </c>
      <c r="AT79" s="163" t="e">
        <f aca="false">+AS79+AG79</f>
        <v>#NAME?</v>
      </c>
      <c r="AU79" s="163" t="e">
        <f aca="false">+AT79+AH79</f>
        <v>#NAME?</v>
      </c>
      <c r="AV79" s="163" t="e">
        <f aca="false">+AU79+AI79</f>
        <v>#NAME?</v>
      </c>
      <c r="AW79" s="163" t="e">
        <f aca="false">+AV79+AJ79</f>
        <v>#NAME?</v>
      </c>
      <c r="AX79" s="163" t="e">
        <f aca="false">+AW79+AK79</f>
        <v>#NAME?</v>
      </c>
      <c r="AY79" s="163" t="e">
        <f aca="false">+AX79+AL79</f>
        <v>#NAME?</v>
      </c>
      <c r="AZ79" s="164" t="e">
        <f aca="false">+AY79+AM79</f>
        <v>#NAME?</v>
      </c>
    </row>
    <row r="80" customFormat="false" ht="15" hidden="false" customHeight="false" outlineLevel="1" collapsed="false">
      <c r="A80" s="188" t="s">
        <v>240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56"/>
      <c r="N80" s="141"/>
      <c r="O80" s="157" t="n">
        <f aca="false">+B80</f>
        <v>0</v>
      </c>
      <c r="P80" s="158" t="n">
        <f aca="false">O80+C80</f>
        <v>0</v>
      </c>
      <c r="Q80" s="158" t="n">
        <f aca="false">P80+D80</f>
        <v>0</v>
      </c>
      <c r="R80" s="158" t="n">
        <f aca="false">Q80+E80</f>
        <v>0</v>
      </c>
      <c r="S80" s="158" t="n">
        <f aca="false">R80+F80</f>
        <v>0</v>
      </c>
      <c r="T80" s="158" t="n">
        <f aca="false">S80+G80</f>
        <v>0</v>
      </c>
      <c r="U80" s="158" t="n">
        <f aca="false">T80+H80</f>
        <v>0</v>
      </c>
      <c r="V80" s="158" t="n">
        <f aca="false">U80+I80</f>
        <v>0</v>
      </c>
      <c r="W80" s="158" t="n">
        <f aca="false">V80+J80</f>
        <v>0</v>
      </c>
      <c r="X80" s="158" t="n">
        <f aca="false">W80+K80</f>
        <v>0</v>
      </c>
      <c r="Y80" s="158" t="n">
        <f aca="false">X80+L80</f>
        <v>0</v>
      </c>
      <c r="Z80" s="159" t="n">
        <f aca="false">Y80+M80</f>
        <v>0</v>
      </c>
      <c r="AA80" s="141"/>
      <c r="AB80" s="179" t="e">
        <f aca="false">+B80/AB$17</f>
        <v>#NAME?</v>
      </c>
      <c r="AC80" s="180" t="e">
        <f aca="false">C80/$AC$17</f>
        <v>#NAME?</v>
      </c>
      <c r="AD80" s="180" t="e">
        <f aca="false">D80/$AD$17</f>
        <v>#NAME?</v>
      </c>
      <c r="AE80" s="180" t="e">
        <f aca="false">E80/$AE$17</f>
        <v>#NAME?</v>
      </c>
      <c r="AF80" s="180" t="e">
        <f aca="false">F80/$AF$17</f>
        <v>#NAME?</v>
      </c>
      <c r="AG80" s="180" t="e">
        <f aca="false">G80/$AG$17</f>
        <v>#NAME?</v>
      </c>
      <c r="AH80" s="180" t="e">
        <f aca="false">H80/$AH$17</f>
        <v>#NAME?</v>
      </c>
      <c r="AI80" s="180" t="e">
        <f aca="false">I80/$AI$17</f>
        <v>#NAME?</v>
      </c>
      <c r="AJ80" s="180" t="e">
        <f aca="false">J80/$AJ$17</f>
        <v>#NAME?</v>
      </c>
      <c r="AK80" s="180" t="e">
        <f aca="false">K80/$AK$17</f>
        <v>#NAME?</v>
      </c>
      <c r="AL80" s="180" t="e">
        <f aca="false">L80/$AL$17</f>
        <v>#NAME?</v>
      </c>
      <c r="AM80" s="181" t="e">
        <f aca="false">M80/$AM$17</f>
        <v>#NAME?</v>
      </c>
      <c r="AN80" s="141"/>
      <c r="AO80" s="162" t="e">
        <f aca="false">+AB80</f>
        <v>#NAME?</v>
      </c>
      <c r="AP80" s="163" t="e">
        <f aca="false">+AO80+AC80</f>
        <v>#NAME?</v>
      </c>
      <c r="AQ80" s="163" t="e">
        <f aca="false">+AP80+AD80</f>
        <v>#NAME?</v>
      </c>
      <c r="AR80" s="163" t="e">
        <f aca="false">+AQ80+AE80</f>
        <v>#NAME?</v>
      </c>
      <c r="AS80" s="163" t="e">
        <f aca="false">+AR80+AF80</f>
        <v>#NAME?</v>
      </c>
      <c r="AT80" s="163" t="e">
        <f aca="false">+AS80+AG80</f>
        <v>#NAME?</v>
      </c>
      <c r="AU80" s="163" t="e">
        <f aca="false">+AT80+AH80</f>
        <v>#NAME?</v>
      </c>
      <c r="AV80" s="163" t="e">
        <f aca="false">+AU80+AI80</f>
        <v>#NAME?</v>
      </c>
      <c r="AW80" s="163" t="e">
        <f aca="false">+AV80+AJ80</f>
        <v>#NAME?</v>
      </c>
      <c r="AX80" s="163" t="e">
        <f aca="false">+AW80+AK80</f>
        <v>#NAME?</v>
      </c>
      <c r="AY80" s="163" t="e">
        <f aca="false">+AX80+AL80</f>
        <v>#NAME?</v>
      </c>
      <c r="AZ80" s="164" t="e">
        <f aca="false">+AY80+AM80</f>
        <v>#NAME?</v>
      </c>
    </row>
    <row r="81" s="4" customFormat="true" ht="15" hidden="false" customHeight="false" outlineLevel="1" collapsed="false">
      <c r="A81" s="189" t="s">
        <v>241</v>
      </c>
      <c r="B81" s="141" t="n">
        <v>201849.81</v>
      </c>
      <c r="C81" s="141" t="n">
        <v>203323.17</v>
      </c>
      <c r="D81" s="141" t="n">
        <v>204796.57</v>
      </c>
      <c r="E81" s="141" t="n">
        <v>194429.85</v>
      </c>
      <c r="F81" s="141" t="n">
        <v>197043.82</v>
      </c>
      <c r="G81" s="141" t="n">
        <v>244721.4</v>
      </c>
      <c r="H81" s="200" t="n">
        <v>313810.08</v>
      </c>
      <c r="I81" s="200" t="n">
        <v>346132.96</v>
      </c>
      <c r="J81" s="200" t="n">
        <v>290790.68</v>
      </c>
      <c r="K81" s="200" t="n">
        <v>290342.94</v>
      </c>
      <c r="L81" s="141" t="n">
        <v>286542.41</v>
      </c>
      <c r="M81" s="156" t="n">
        <v>299329.95</v>
      </c>
      <c r="N81" s="141"/>
      <c r="O81" s="201" t="n">
        <f aca="false">+B81</f>
        <v>201849.81</v>
      </c>
      <c r="P81" s="202" t="n">
        <f aca="false">O81+C81</f>
        <v>405172.98</v>
      </c>
      <c r="Q81" s="202" t="n">
        <f aca="false">P81+D81</f>
        <v>609969.55</v>
      </c>
      <c r="R81" s="202" t="n">
        <f aca="false">Q81+E81</f>
        <v>804399.4</v>
      </c>
      <c r="S81" s="202" t="n">
        <f aca="false">R81+F81</f>
        <v>1001443.22</v>
      </c>
      <c r="T81" s="202" t="n">
        <f aca="false">S81+G81</f>
        <v>1246164.62</v>
      </c>
      <c r="U81" s="202" t="n">
        <f aca="false">T81+H81</f>
        <v>1559974.7</v>
      </c>
      <c r="V81" s="202" t="n">
        <f aca="false">U81+I81</f>
        <v>1906107.66</v>
      </c>
      <c r="W81" s="202" t="n">
        <f aca="false">V81+J81</f>
        <v>2196898.34</v>
      </c>
      <c r="X81" s="202" t="n">
        <f aca="false">W81+K81</f>
        <v>2487241.28</v>
      </c>
      <c r="Y81" s="202" t="n">
        <f aca="false">X81+L81</f>
        <v>2773783.69</v>
      </c>
      <c r="Z81" s="203" t="n">
        <f aca="false">Y81+M81</f>
        <v>3073113.64</v>
      </c>
      <c r="AA81" s="141"/>
      <c r="AB81" s="179" t="e">
        <f aca="false">+B81/AB$17</f>
        <v>#NAME?</v>
      </c>
      <c r="AC81" s="180" t="e">
        <f aca="false">C81/$AC$17</f>
        <v>#NAME?</v>
      </c>
      <c r="AD81" s="180" t="e">
        <f aca="false">D81/$AD$17</f>
        <v>#NAME?</v>
      </c>
      <c r="AE81" s="180" t="e">
        <f aca="false">E81/$AE$17</f>
        <v>#NAME?</v>
      </c>
      <c r="AF81" s="180" t="e">
        <f aca="false">F81/$AF$17</f>
        <v>#NAME?</v>
      </c>
      <c r="AG81" s="180" t="e">
        <f aca="false">G81/$AG$17</f>
        <v>#NAME?</v>
      </c>
      <c r="AH81" s="180" t="e">
        <f aca="false">H81/$AH$17</f>
        <v>#NAME?</v>
      </c>
      <c r="AI81" s="180" t="e">
        <f aca="false">I81/$AI$17</f>
        <v>#NAME?</v>
      </c>
      <c r="AJ81" s="180" t="e">
        <f aca="false">J81/$AJ$17</f>
        <v>#NAME?</v>
      </c>
      <c r="AK81" s="180" t="e">
        <f aca="false">K81/$AK$17</f>
        <v>#NAME?</v>
      </c>
      <c r="AL81" s="180" t="e">
        <f aca="false">L81/$AL$17</f>
        <v>#NAME?</v>
      </c>
      <c r="AM81" s="181" t="e">
        <f aca="false">M81/$AM$17</f>
        <v>#NAME?</v>
      </c>
      <c r="AN81" s="141"/>
      <c r="AO81" s="162" t="e">
        <f aca="false">+AB81</f>
        <v>#NAME?</v>
      </c>
      <c r="AP81" s="163" t="e">
        <f aca="false">+AO81+AC81</f>
        <v>#NAME?</v>
      </c>
      <c r="AQ81" s="163" t="e">
        <f aca="false">+AP81+AD81</f>
        <v>#NAME?</v>
      </c>
      <c r="AR81" s="163" t="e">
        <f aca="false">+AQ81+AE81</f>
        <v>#NAME?</v>
      </c>
      <c r="AS81" s="163" t="e">
        <f aca="false">+AR81+AF81</f>
        <v>#NAME?</v>
      </c>
      <c r="AT81" s="163" t="e">
        <f aca="false">+AS81+AG81</f>
        <v>#NAME?</v>
      </c>
      <c r="AU81" s="163" t="e">
        <f aca="false">+AT81+AH81</f>
        <v>#NAME?</v>
      </c>
      <c r="AV81" s="163" t="e">
        <f aca="false">+AU81+AI81</f>
        <v>#NAME?</v>
      </c>
      <c r="AW81" s="163" t="e">
        <f aca="false">+AV81+AJ81</f>
        <v>#NAME?</v>
      </c>
      <c r="AX81" s="163" t="e">
        <f aca="false">+AW81+AK81</f>
        <v>#NAME?</v>
      </c>
      <c r="AY81" s="163" t="e">
        <f aca="false">+AX81+AL81</f>
        <v>#NAME?</v>
      </c>
      <c r="AZ81" s="164" t="e">
        <f aca="false">+AY81+AM81</f>
        <v>#NAME?</v>
      </c>
    </row>
    <row r="82" s="4" customFormat="true" ht="15" hidden="false" customHeight="false" outlineLevel="1" collapsed="false">
      <c r="A82" s="189" t="s">
        <v>308</v>
      </c>
      <c r="B82" s="141" t="n">
        <v>16110.26</v>
      </c>
      <c r="C82" s="141" t="n">
        <v>2810.98</v>
      </c>
      <c r="D82" s="141" t="n">
        <v>8706.58</v>
      </c>
      <c r="E82" s="141" t="n">
        <v>8616.58</v>
      </c>
      <c r="F82" s="141" t="n">
        <v>8616.58</v>
      </c>
      <c r="G82" s="141" t="n">
        <v>9071.58</v>
      </c>
      <c r="H82" s="141" t="n">
        <v>8616.58</v>
      </c>
      <c r="I82" s="141" t="n">
        <v>15090.78</v>
      </c>
      <c r="J82" s="141" t="n">
        <v>9417.58</v>
      </c>
      <c r="K82" s="141" t="n">
        <v>9016.58</v>
      </c>
      <c r="L82" s="141" t="n">
        <v>8616.58</v>
      </c>
      <c r="M82" s="156" t="n">
        <v>8616.58</v>
      </c>
      <c r="N82" s="141"/>
      <c r="O82" s="201" t="n">
        <f aca="false">+B82</f>
        <v>16110.26</v>
      </c>
      <c r="P82" s="202" t="n">
        <f aca="false">O82+C82</f>
        <v>18921.24</v>
      </c>
      <c r="Q82" s="202" t="n">
        <f aca="false">P82+D82</f>
        <v>27627.82</v>
      </c>
      <c r="R82" s="202" t="n">
        <f aca="false">Q82+E82</f>
        <v>36244.4</v>
      </c>
      <c r="S82" s="202" t="n">
        <f aca="false">R82+F82</f>
        <v>44860.98</v>
      </c>
      <c r="T82" s="202" t="n">
        <f aca="false">S82+G82</f>
        <v>53932.56</v>
      </c>
      <c r="U82" s="202" t="n">
        <f aca="false">T82+H82</f>
        <v>62549.14</v>
      </c>
      <c r="V82" s="202" t="n">
        <f aca="false">U82+I82</f>
        <v>77639.92</v>
      </c>
      <c r="W82" s="202" t="n">
        <f aca="false">V82+J82</f>
        <v>87057.5</v>
      </c>
      <c r="X82" s="202" t="n">
        <f aca="false">W82+K82</f>
        <v>96074.08</v>
      </c>
      <c r="Y82" s="202" t="n">
        <f aca="false">X82+L82</f>
        <v>104690.66</v>
      </c>
      <c r="Z82" s="203" t="n">
        <f aca="false">Y82+M82</f>
        <v>113307.24</v>
      </c>
      <c r="AA82" s="141"/>
      <c r="AB82" s="179" t="e">
        <f aca="false">+B82/AB$17</f>
        <v>#NAME?</v>
      </c>
      <c r="AC82" s="180" t="e">
        <f aca="false">C82/$AC$17</f>
        <v>#NAME?</v>
      </c>
      <c r="AD82" s="180" t="e">
        <f aca="false">D82/$AD$17</f>
        <v>#NAME?</v>
      </c>
      <c r="AE82" s="180" t="e">
        <f aca="false">E82/$AE$17</f>
        <v>#NAME?</v>
      </c>
      <c r="AF82" s="180" t="e">
        <f aca="false">F82/$AF$17</f>
        <v>#NAME?</v>
      </c>
      <c r="AG82" s="180" t="e">
        <f aca="false">G82/$AG$17</f>
        <v>#NAME?</v>
      </c>
      <c r="AH82" s="180" t="e">
        <f aca="false">H82/$AH$17</f>
        <v>#NAME?</v>
      </c>
      <c r="AI82" s="180" t="e">
        <f aca="false">I82/$AI$17</f>
        <v>#NAME?</v>
      </c>
      <c r="AJ82" s="180" t="e">
        <f aca="false">J82/$AJ$17</f>
        <v>#NAME?</v>
      </c>
      <c r="AK82" s="180" t="e">
        <f aca="false">K82/$AK$17</f>
        <v>#NAME?</v>
      </c>
      <c r="AL82" s="180" t="e">
        <f aca="false">L82/$AL$17</f>
        <v>#NAME?</v>
      </c>
      <c r="AM82" s="181" t="e">
        <f aca="false">M82/$AM$17</f>
        <v>#NAME?</v>
      </c>
      <c r="AN82" s="141"/>
      <c r="AO82" s="162" t="e">
        <f aca="false">+AB82</f>
        <v>#NAME?</v>
      </c>
      <c r="AP82" s="163" t="e">
        <f aca="false">+AO82+AC82</f>
        <v>#NAME?</v>
      </c>
      <c r="AQ82" s="163" t="e">
        <f aca="false">+AP82+AD82</f>
        <v>#NAME?</v>
      </c>
      <c r="AR82" s="163" t="e">
        <f aca="false">+AQ82+AE82</f>
        <v>#NAME?</v>
      </c>
      <c r="AS82" s="163" t="e">
        <f aca="false">+AR82+AF82</f>
        <v>#NAME?</v>
      </c>
      <c r="AT82" s="163" t="e">
        <f aca="false">+AS82+AG82</f>
        <v>#NAME?</v>
      </c>
      <c r="AU82" s="163" t="e">
        <f aca="false">+AT82+AH82</f>
        <v>#NAME?</v>
      </c>
      <c r="AV82" s="163" t="e">
        <f aca="false">+AU82+AI82</f>
        <v>#NAME?</v>
      </c>
      <c r="AW82" s="163" t="e">
        <f aca="false">+AV82+AJ82</f>
        <v>#NAME?</v>
      </c>
      <c r="AX82" s="163" t="e">
        <f aca="false">+AW82+AK82</f>
        <v>#NAME?</v>
      </c>
      <c r="AY82" s="163" t="e">
        <f aca="false">+AX82+AL82</f>
        <v>#NAME?</v>
      </c>
      <c r="AZ82" s="164" t="e">
        <f aca="false">+AY82+AM82</f>
        <v>#NAME?</v>
      </c>
    </row>
    <row r="83" s="4" customFormat="true" ht="15" hidden="false" customHeight="false" outlineLevel="0" collapsed="false">
      <c r="A83" s="189" t="s">
        <v>243</v>
      </c>
      <c r="B83" s="190" t="n">
        <v>15168</v>
      </c>
      <c r="C83" s="190" t="n">
        <v>2100</v>
      </c>
      <c r="D83" s="190" t="n">
        <v>0</v>
      </c>
      <c r="E83" s="190" t="n">
        <v>705</v>
      </c>
      <c r="F83" s="190" t="n">
        <v>2847.94</v>
      </c>
      <c r="G83" s="190" t="n">
        <v>0</v>
      </c>
      <c r="H83" s="190" t="n">
        <v>1000</v>
      </c>
      <c r="I83" s="190" t="n">
        <v>0</v>
      </c>
      <c r="J83" s="190" t="n">
        <v>23818</v>
      </c>
      <c r="K83" s="190" t="n">
        <v>43327.22</v>
      </c>
      <c r="L83" s="190" t="n">
        <v>1312</v>
      </c>
      <c r="M83" s="191" t="n">
        <v>2857.84</v>
      </c>
      <c r="N83" s="141"/>
      <c r="O83" s="201" t="n">
        <f aca="false">+B83</f>
        <v>15168</v>
      </c>
      <c r="P83" s="202" t="n">
        <f aca="false">O83+C83</f>
        <v>17268</v>
      </c>
      <c r="Q83" s="202" t="n">
        <f aca="false">P83+D83</f>
        <v>17268</v>
      </c>
      <c r="R83" s="202" t="n">
        <f aca="false">Q83+E83</f>
        <v>17973</v>
      </c>
      <c r="S83" s="202" t="n">
        <f aca="false">R83+F83</f>
        <v>20820.94</v>
      </c>
      <c r="T83" s="202" t="n">
        <f aca="false">S83+G83</f>
        <v>20820.94</v>
      </c>
      <c r="U83" s="202" t="n">
        <f aca="false">T83+H83</f>
        <v>21820.94</v>
      </c>
      <c r="V83" s="202" t="n">
        <f aca="false">U83+I83</f>
        <v>21820.94</v>
      </c>
      <c r="W83" s="202" t="n">
        <f aca="false">V83+J83</f>
        <v>45638.94</v>
      </c>
      <c r="X83" s="202" t="n">
        <f aca="false">W83+K83</f>
        <v>88966.16</v>
      </c>
      <c r="Y83" s="202" t="n">
        <f aca="false">X83+L83</f>
        <v>90278.16</v>
      </c>
      <c r="Z83" s="203" t="n">
        <f aca="false">Y83+M83</f>
        <v>93136</v>
      </c>
      <c r="AA83" s="141"/>
      <c r="AB83" s="179" t="e">
        <f aca="false">+B83/AB$17</f>
        <v>#NAME?</v>
      </c>
      <c r="AC83" s="180" t="e">
        <f aca="false">C83/$AC$17</f>
        <v>#NAME?</v>
      </c>
      <c r="AD83" s="180" t="e">
        <f aca="false">D83/$AD$17</f>
        <v>#NAME?</v>
      </c>
      <c r="AE83" s="180" t="e">
        <f aca="false">E83/$AE$17</f>
        <v>#NAME?</v>
      </c>
      <c r="AF83" s="180" t="e">
        <f aca="false">F83/$AF$17</f>
        <v>#NAME?</v>
      </c>
      <c r="AG83" s="180" t="e">
        <f aca="false">G83/$AG$17</f>
        <v>#NAME?</v>
      </c>
      <c r="AH83" s="180" t="e">
        <f aca="false">H83/$AH$17</f>
        <v>#NAME?</v>
      </c>
      <c r="AI83" s="180" t="e">
        <f aca="false">I83/$AI$17</f>
        <v>#NAME?</v>
      </c>
      <c r="AJ83" s="180" t="e">
        <f aca="false">J83/$AJ$17</f>
        <v>#NAME?</v>
      </c>
      <c r="AK83" s="180" t="e">
        <f aca="false">K83/$AK$17</f>
        <v>#NAME?</v>
      </c>
      <c r="AL83" s="180" t="e">
        <f aca="false">L83/$AL$17</f>
        <v>#NAME?</v>
      </c>
      <c r="AM83" s="181" t="e">
        <f aca="false">M83/$AM$17</f>
        <v>#NAME?</v>
      </c>
      <c r="AN83" s="141"/>
      <c r="AO83" s="162" t="e">
        <f aca="false">+AB83</f>
        <v>#NAME?</v>
      </c>
      <c r="AP83" s="163" t="e">
        <f aca="false">+AO83+AC83</f>
        <v>#NAME?</v>
      </c>
      <c r="AQ83" s="163" t="e">
        <f aca="false">+AP83+AD83</f>
        <v>#NAME?</v>
      </c>
      <c r="AR83" s="163" t="e">
        <f aca="false">+AQ83+AE83</f>
        <v>#NAME?</v>
      </c>
      <c r="AS83" s="163" t="e">
        <f aca="false">+AR83+AF83</f>
        <v>#NAME?</v>
      </c>
      <c r="AT83" s="163" t="e">
        <f aca="false">+AS83+AG83</f>
        <v>#NAME?</v>
      </c>
      <c r="AU83" s="163" t="e">
        <f aca="false">+AT83+AH83</f>
        <v>#NAME?</v>
      </c>
      <c r="AV83" s="163" t="e">
        <f aca="false">+AU83+AI83</f>
        <v>#NAME?</v>
      </c>
      <c r="AW83" s="163" t="e">
        <f aca="false">+AV83+AJ83</f>
        <v>#NAME?</v>
      </c>
      <c r="AX83" s="163" t="e">
        <f aca="false">+AW83+AK83</f>
        <v>#NAME?</v>
      </c>
      <c r="AY83" s="163" t="e">
        <f aca="false">+AX83+AL83</f>
        <v>#NAME?</v>
      </c>
      <c r="AZ83" s="164" t="e">
        <f aca="false">+AY83+AM83</f>
        <v>#NAME?</v>
      </c>
    </row>
    <row r="84" s="4" customFormat="true" ht="15" hidden="false" customHeight="false" outlineLevel="0" collapsed="false">
      <c r="A84" s="189" t="s">
        <v>244</v>
      </c>
      <c r="B84" s="190" t="n">
        <v>0</v>
      </c>
      <c r="C84" s="190" t="n">
        <v>0</v>
      </c>
      <c r="D84" s="190" t="n">
        <v>0</v>
      </c>
      <c r="E84" s="190" t="n">
        <v>0</v>
      </c>
      <c r="F84" s="190" t="n">
        <v>0</v>
      </c>
      <c r="G84" s="190" t="n">
        <v>0</v>
      </c>
      <c r="H84" s="190" t="n">
        <v>0</v>
      </c>
      <c r="I84" s="190" t="n">
        <v>0</v>
      </c>
      <c r="J84" s="190" t="n">
        <v>0</v>
      </c>
      <c r="K84" s="190" t="n">
        <v>0</v>
      </c>
      <c r="L84" s="190" t="n">
        <v>0</v>
      </c>
      <c r="M84" s="191" t="n">
        <v>0</v>
      </c>
      <c r="N84" s="141"/>
      <c r="O84" s="201" t="n">
        <f aca="false">+B84</f>
        <v>0</v>
      </c>
      <c r="P84" s="202" t="n">
        <f aca="false">O84+C84</f>
        <v>0</v>
      </c>
      <c r="Q84" s="202" t="n">
        <f aca="false">P84+D84</f>
        <v>0</v>
      </c>
      <c r="R84" s="202" t="n">
        <f aca="false">Q84+E84</f>
        <v>0</v>
      </c>
      <c r="S84" s="202" t="n">
        <f aca="false">R84+F84</f>
        <v>0</v>
      </c>
      <c r="T84" s="202" t="n">
        <f aca="false">S84+G84</f>
        <v>0</v>
      </c>
      <c r="U84" s="202" t="n">
        <f aca="false">T84+H84</f>
        <v>0</v>
      </c>
      <c r="V84" s="202" t="n">
        <f aca="false">U84+I84</f>
        <v>0</v>
      </c>
      <c r="W84" s="202" t="n">
        <f aca="false">V84+J84</f>
        <v>0</v>
      </c>
      <c r="X84" s="202" t="n">
        <f aca="false">W84+K84</f>
        <v>0</v>
      </c>
      <c r="Y84" s="202" t="n">
        <f aca="false">X84+L84</f>
        <v>0</v>
      </c>
      <c r="Z84" s="203" t="n">
        <f aca="false">Y84+M84</f>
        <v>0</v>
      </c>
      <c r="AA84" s="141"/>
      <c r="AB84" s="179" t="e">
        <f aca="false">+B84/AB$17</f>
        <v>#NAME?</v>
      </c>
      <c r="AC84" s="180" t="e">
        <f aca="false">C84/$AC$17</f>
        <v>#NAME?</v>
      </c>
      <c r="AD84" s="180" t="e">
        <f aca="false">D84/$AD$17</f>
        <v>#NAME?</v>
      </c>
      <c r="AE84" s="180" t="e">
        <f aca="false">E84/$AE$17</f>
        <v>#NAME?</v>
      </c>
      <c r="AF84" s="180" t="e">
        <f aca="false">F84/$AF$17</f>
        <v>#NAME?</v>
      </c>
      <c r="AG84" s="180" t="e">
        <f aca="false">G84/$AG$17</f>
        <v>#NAME?</v>
      </c>
      <c r="AH84" s="180" t="e">
        <f aca="false">H84/$AH$17</f>
        <v>#NAME?</v>
      </c>
      <c r="AI84" s="180" t="e">
        <f aca="false">I84/$AI$17</f>
        <v>#NAME?</v>
      </c>
      <c r="AJ84" s="180" t="e">
        <f aca="false">J84/$AJ$17</f>
        <v>#NAME?</v>
      </c>
      <c r="AK84" s="180" t="e">
        <f aca="false">K84/$AK$17</f>
        <v>#NAME?</v>
      </c>
      <c r="AL84" s="180" t="e">
        <f aca="false">L84/$AL$17</f>
        <v>#NAME?</v>
      </c>
      <c r="AM84" s="181" t="e">
        <f aca="false">M84/$AM$17</f>
        <v>#NAME?</v>
      </c>
      <c r="AN84" s="141"/>
      <c r="AO84" s="162" t="e">
        <f aca="false">+AB84</f>
        <v>#NAME?</v>
      </c>
      <c r="AP84" s="163" t="e">
        <f aca="false">+AO84+AC84</f>
        <v>#NAME?</v>
      </c>
      <c r="AQ84" s="163" t="e">
        <f aca="false">+AP84+AD84</f>
        <v>#NAME?</v>
      </c>
      <c r="AR84" s="163" t="e">
        <f aca="false">+AQ84+AE84</f>
        <v>#NAME?</v>
      </c>
      <c r="AS84" s="163" t="e">
        <f aca="false">+AR84+AF84</f>
        <v>#NAME?</v>
      </c>
      <c r="AT84" s="163" t="e">
        <f aca="false">+AS84+AG84</f>
        <v>#NAME?</v>
      </c>
      <c r="AU84" s="163" t="e">
        <f aca="false">+AT84+AH84</f>
        <v>#NAME?</v>
      </c>
      <c r="AV84" s="163" t="e">
        <f aca="false">+AU84+AI84</f>
        <v>#NAME?</v>
      </c>
      <c r="AW84" s="163" t="e">
        <f aca="false">+AV84+AJ84</f>
        <v>#NAME?</v>
      </c>
      <c r="AX84" s="163" t="e">
        <f aca="false">+AW84+AK84</f>
        <v>#NAME?</v>
      </c>
      <c r="AY84" s="163" t="e">
        <f aca="false">+AX84+AL84</f>
        <v>#NAME?</v>
      </c>
      <c r="AZ84" s="164" t="e">
        <f aca="false">+AY84+AM84</f>
        <v>#NAME?</v>
      </c>
    </row>
    <row r="85" s="4" customFormat="true" ht="15" hidden="false" customHeight="false" outlineLevel="0" collapsed="false">
      <c r="A85" s="189" t="s">
        <v>245</v>
      </c>
      <c r="B85" s="190" t="n">
        <v>0</v>
      </c>
      <c r="C85" s="190" t="n">
        <v>0</v>
      </c>
      <c r="D85" s="190" t="n">
        <v>0</v>
      </c>
      <c r="E85" s="190" t="n">
        <v>0</v>
      </c>
      <c r="F85" s="190" t="n">
        <v>0</v>
      </c>
      <c r="G85" s="190" t="n">
        <v>39365.32</v>
      </c>
      <c r="H85" s="190" t="n">
        <v>32259.35</v>
      </c>
      <c r="I85" s="190" t="n">
        <v>29328.21</v>
      </c>
      <c r="J85" s="190" t="n">
        <v>26428.12</v>
      </c>
      <c r="K85" s="190" t="n">
        <v>27978.18</v>
      </c>
      <c r="L85" s="190" t="n">
        <v>25486.87</v>
      </c>
      <c r="M85" s="191" t="n">
        <v>26967.48</v>
      </c>
      <c r="N85" s="141"/>
      <c r="O85" s="201" t="n">
        <f aca="false">+B85</f>
        <v>0</v>
      </c>
      <c r="P85" s="202" t="n">
        <f aca="false">O85+C85</f>
        <v>0</v>
      </c>
      <c r="Q85" s="202" t="n">
        <f aca="false">P85+D85</f>
        <v>0</v>
      </c>
      <c r="R85" s="202" t="n">
        <f aca="false">Q85+E85</f>
        <v>0</v>
      </c>
      <c r="S85" s="202" t="n">
        <f aca="false">R85+F85</f>
        <v>0</v>
      </c>
      <c r="T85" s="202" t="n">
        <f aca="false">S85+G85</f>
        <v>39365.32</v>
      </c>
      <c r="U85" s="202" t="n">
        <f aca="false">T85+H85</f>
        <v>71624.67</v>
      </c>
      <c r="V85" s="202" t="n">
        <f aca="false">U85+I85</f>
        <v>100952.88</v>
      </c>
      <c r="W85" s="202" t="n">
        <f aca="false">V85+J85</f>
        <v>127381</v>
      </c>
      <c r="X85" s="202" t="n">
        <f aca="false">W85+K85</f>
        <v>155359.18</v>
      </c>
      <c r="Y85" s="202" t="n">
        <f aca="false">X85+L85</f>
        <v>180846.05</v>
      </c>
      <c r="Z85" s="203" t="n">
        <f aca="false">Y85+M85</f>
        <v>207813.53</v>
      </c>
      <c r="AA85" s="141"/>
      <c r="AB85" s="179" t="e">
        <f aca="false">+B85/AB$17</f>
        <v>#NAME?</v>
      </c>
      <c r="AC85" s="180" t="e">
        <f aca="false">C85/$AC$17</f>
        <v>#NAME?</v>
      </c>
      <c r="AD85" s="180" t="e">
        <f aca="false">D85/$AD$17</f>
        <v>#NAME?</v>
      </c>
      <c r="AE85" s="180" t="e">
        <f aca="false">E85/$AE$17</f>
        <v>#NAME?</v>
      </c>
      <c r="AF85" s="180" t="e">
        <f aca="false">F85/$AF$17</f>
        <v>#NAME?</v>
      </c>
      <c r="AG85" s="180" t="e">
        <f aca="false">G85/$AG$17</f>
        <v>#NAME?</v>
      </c>
      <c r="AH85" s="180" t="e">
        <f aca="false">H85/$AH$17</f>
        <v>#NAME?</v>
      </c>
      <c r="AI85" s="180" t="e">
        <f aca="false">I85/$AI$17</f>
        <v>#NAME?</v>
      </c>
      <c r="AJ85" s="180" t="e">
        <f aca="false">J85/$AJ$17</f>
        <v>#NAME?</v>
      </c>
      <c r="AK85" s="180" t="e">
        <f aca="false">K85/$AK$17</f>
        <v>#NAME?</v>
      </c>
      <c r="AL85" s="180" t="e">
        <f aca="false">L85/$AL$17</f>
        <v>#NAME?</v>
      </c>
      <c r="AM85" s="181" t="e">
        <f aca="false">M85/$AM$17</f>
        <v>#NAME?</v>
      </c>
      <c r="AN85" s="141"/>
      <c r="AO85" s="162" t="e">
        <f aca="false">+AB85</f>
        <v>#NAME?</v>
      </c>
      <c r="AP85" s="163" t="e">
        <f aca="false">+AO85+AC85</f>
        <v>#NAME?</v>
      </c>
      <c r="AQ85" s="163" t="e">
        <f aca="false">+AP85+AD85</f>
        <v>#NAME?</v>
      </c>
      <c r="AR85" s="163" t="e">
        <f aca="false">+AQ85+AE85</f>
        <v>#NAME?</v>
      </c>
      <c r="AS85" s="163" t="e">
        <f aca="false">+AR85+AF85</f>
        <v>#NAME?</v>
      </c>
      <c r="AT85" s="163" t="e">
        <f aca="false">+AS85+AG85</f>
        <v>#NAME?</v>
      </c>
      <c r="AU85" s="163" t="e">
        <f aca="false">+AT85+AH85</f>
        <v>#NAME?</v>
      </c>
      <c r="AV85" s="163" t="e">
        <f aca="false">+AU85+AI85</f>
        <v>#NAME?</v>
      </c>
      <c r="AW85" s="163" t="e">
        <f aca="false">+AV85+AJ85</f>
        <v>#NAME?</v>
      </c>
      <c r="AX85" s="163" t="e">
        <f aca="false">+AW85+AK85</f>
        <v>#NAME?</v>
      </c>
      <c r="AY85" s="163" t="e">
        <f aca="false">+AX85+AL85</f>
        <v>#NAME?</v>
      </c>
      <c r="AZ85" s="164" t="e">
        <f aca="false">+AY85+AM85</f>
        <v>#NAME?</v>
      </c>
    </row>
    <row r="86" customFormat="false" ht="15" hidden="false" customHeight="false" outlineLevel="0" collapsed="false">
      <c r="A86" s="188" t="s">
        <v>246</v>
      </c>
      <c r="B86" s="182" t="n">
        <v>233128.07</v>
      </c>
      <c r="C86" s="182" t="n">
        <v>208234.15</v>
      </c>
      <c r="D86" s="182" t="n">
        <v>213503.15</v>
      </c>
      <c r="E86" s="182" t="n">
        <v>203751.43</v>
      </c>
      <c r="F86" s="182" t="n">
        <v>208508.34</v>
      </c>
      <c r="G86" s="182" t="n">
        <v>293158.3</v>
      </c>
      <c r="H86" s="182" t="n">
        <v>355686.01</v>
      </c>
      <c r="I86" s="182" t="n">
        <v>390551.95</v>
      </c>
      <c r="J86" s="182" t="n">
        <v>350454.38</v>
      </c>
      <c r="K86" s="182" t="n">
        <v>370664.92</v>
      </c>
      <c r="L86" s="182" t="n">
        <v>321957.86</v>
      </c>
      <c r="M86" s="182" t="n">
        <v>337771.85</v>
      </c>
      <c r="N86" s="141"/>
      <c r="O86" s="184" t="n">
        <f aca="false">+B86</f>
        <v>233128.07</v>
      </c>
      <c r="P86" s="184" t="n">
        <f aca="false">O86+C86</f>
        <v>441362.22</v>
      </c>
      <c r="Q86" s="184" t="n">
        <f aca="false">P86+D86</f>
        <v>654865.37</v>
      </c>
      <c r="R86" s="184" t="n">
        <f aca="false">Q86+E86</f>
        <v>858616.8</v>
      </c>
      <c r="S86" s="184" t="n">
        <f aca="false">R86+F86</f>
        <v>1067125.14</v>
      </c>
      <c r="T86" s="184" t="n">
        <f aca="false">S86+G86</f>
        <v>1360283.44</v>
      </c>
      <c r="U86" s="184" t="n">
        <f aca="false">T86+H86</f>
        <v>1715969.45</v>
      </c>
      <c r="V86" s="184" t="n">
        <f aca="false">U86+I86</f>
        <v>2106521.4</v>
      </c>
      <c r="W86" s="184" t="n">
        <f aca="false">V86+J86</f>
        <v>2456975.78</v>
      </c>
      <c r="X86" s="184" t="n">
        <f aca="false">W86+K86</f>
        <v>2827640.7</v>
      </c>
      <c r="Y86" s="184" t="n">
        <f aca="false">X86+L86</f>
        <v>3149598.56</v>
      </c>
      <c r="Z86" s="184" t="n">
        <f aca="false">Y86+M86</f>
        <v>3487370.41</v>
      </c>
      <c r="AA86" s="141"/>
      <c r="AB86" s="185" t="e">
        <f aca="false">+B86/AB$17</f>
        <v>#NAME?</v>
      </c>
      <c r="AC86" s="185" t="e">
        <f aca="false">C86/$AC$17</f>
        <v>#NAME?</v>
      </c>
      <c r="AD86" s="185" t="e">
        <f aca="false">D86/$AD$17</f>
        <v>#NAME?</v>
      </c>
      <c r="AE86" s="185" t="e">
        <f aca="false">E86/$AE$17</f>
        <v>#NAME?</v>
      </c>
      <c r="AF86" s="185" t="e">
        <f aca="false">F86/$AF$17</f>
        <v>#NAME?</v>
      </c>
      <c r="AG86" s="185" t="e">
        <f aca="false">G86/$AG$17</f>
        <v>#NAME?</v>
      </c>
      <c r="AH86" s="185" t="e">
        <f aca="false">H86/$AH$17</f>
        <v>#NAME?</v>
      </c>
      <c r="AI86" s="185" t="e">
        <f aca="false">I86/$AI$17</f>
        <v>#NAME?</v>
      </c>
      <c r="AJ86" s="185" t="e">
        <f aca="false">J86/$AJ$17</f>
        <v>#NAME?</v>
      </c>
      <c r="AK86" s="185" t="e">
        <f aca="false">K86/$AK$17</f>
        <v>#NAME?</v>
      </c>
      <c r="AL86" s="185" t="e">
        <f aca="false">L86/$AL$17</f>
        <v>#NAME?</v>
      </c>
      <c r="AM86" s="185" t="e">
        <f aca="false">M86/$AM$17</f>
        <v>#NAME?</v>
      </c>
      <c r="AN86" s="141"/>
      <c r="AO86" s="186" t="e">
        <f aca="false">+AB86</f>
        <v>#NAME?</v>
      </c>
      <c r="AP86" s="186" t="e">
        <f aca="false">+AO86+AC86</f>
        <v>#NAME?</v>
      </c>
      <c r="AQ86" s="186" t="e">
        <f aca="false">+AP86+AD86</f>
        <v>#NAME?</v>
      </c>
      <c r="AR86" s="186" t="e">
        <f aca="false">+AQ86+AE86</f>
        <v>#NAME?</v>
      </c>
      <c r="AS86" s="186" t="e">
        <f aca="false">+AR86+AF86</f>
        <v>#NAME?</v>
      </c>
      <c r="AT86" s="186" t="e">
        <f aca="false">+AS86+AG86</f>
        <v>#NAME?</v>
      </c>
      <c r="AU86" s="186" t="e">
        <f aca="false">+AT86+AH86</f>
        <v>#NAME?</v>
      </c>
      <c r="AV86" s="186" t="e">
        <f aca="false">+AU86+AI86</f>
        <v>#NAME?</v>
      </c>
      <c r="AW86" s="186" t="e">
        <f aca="false">+AV86+AJ86</f>
        <v>#NAME?</v>
      </c>
      <c r="AX86" s="186" t="e">
        <f aca="false">+AW86+AK86</f>
        <v>#NAME?</v>
      </c>
      <c r="AY86" s="186" t="e">
        <f aca="false">+AX86+AL86</f>
        <v>#NAME?</v>
      </c>
      <c r="AZ86" s="186" t="e">
        <f aca="false">+AY86+AM86</f>
        <v>#NAME?</v>
      </c>
    </row>
    <row r="87" customFormat="false" ht="15" hidden="false" customHeight="false" outlineLevel="0" collapsed="false">
      <c r="A87" s="189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56"/>
      <c r="N87" s="141"/>
      <c r="O87" s="157" t="n">
        <f aca="false">+B87</f>
        <v>0</v>
      </c>
      <c r="P87" s="158" t="n">
        <f aca="false">O87+C87</f>
        <v>0</v>
      </c>
      <c r="Q87" s="158" t="n">
        <f aca="false">P87+D87</f>
        <v>0</v>
      </c>
      <c r="R87" s="158" t="n">
        <f aca="false">Q87+E87</f>
        <v>0</v>
      </c>
      <c r="S87" s="158" t="n">
        <f aca="false">R87+F87</f>
        <v>0</v>
      </c>
      <c r="T87" s="158" t="n">
        <f aca="false">S87+G87</f>
        <v>0</v>
      </c>
      <c r="U87" s="158" t="n">
        <f aca="false">T87+H87</f>
        <v>0</v>
      </c>
      <c r="V87" s="158" t="n">
        <f aca="false">U87+I87</f>
        <v>0</v>
      </c>
      <c r="W87" s="158" t="n">
        <f aca="false">V87+J87</f>
        <v>0</v>
      </c>
      <c r="X87" s="158" t="n">
        <f aca="false">W87+K87</f>
        <v>0</v>
      </c>
      <c r="Y87" s="158" t="n">
        <f aca="false">X87+L87</f>
        <v>0</v>
      </c>
      <c r="Z87" s="159" t="n">
        <f aca="false">Y87+M87</f>
        <v>0</v>
      </c>
      <c r="AA87" s="141"/>
      <c r="AB87" s="179" t="e">
        <f aca="false">+B87/AB$17</f>
        <v>#NAME?</v>
      </c>
      <c r="AC87" s="180" t="e">
        <f aca="false">C87/$AC$17</f>
        <v>#NAME?</v>
      </c>
      <c r="AD87" s="180" t="e">
        <f aca="false">D87/$AD$17</f>
        <v>#NAME?</v>
      </c>
      <c r="AE87" s="180" t="e">
        <f aca="false">E87/$AE$17</f>
        <v>#NAME?</v>
      </c>
      <c r="AF87" s="180" t="e">
        <f aca="false">F87/$AF$17</f>
        <v>#NAME?</v>
      </c>
      <c r="AG87" s="180" t="e">
        <f aca="false">G87/$AG$17</f>
        <v>#NAME?</v>
      </c>
      <c r="AH87" s="180" t="e">
        <f aca="false">H87/$AH$17</f>
        <v>#NAME?</v>
      </c>
      <c r="AI87" s="180" t="e">
        <f aca="false">I87/$AI$17</f>
        <v>#NAME?</v>
      </c>
      <c r="AJ87" s="180" t="e">
        <f aca="false">J87/$AJ$17</f>
        <v>#NAME?</v>
      </c>
      <c r="AK87" s="180" t="e">
        <f aca="false">K87/$AK$17</f>
        <v>#NAME?</v>
      </c>
      <c r="AL87" s="180" t="e">
        <f aca="false">L87/$AL$17</f>
        <v>#NAME?</v>
      </c>
      <c r="AM87" s="181" t="e">
        <f aca="false">M87/$AM$17</f>
        <v>#NAME?</v>
      </c>
      <c r="AN87" s="141"/>
      <c r="AO87" s="162" t="e">
        <f aca="false">+AB87</f>
        <v>#NAME?</v>
      </c>
      <c r="AP87" s="163" t="e">
        <f aca="false">+AO87+AC87</f>
        <v>#NAME?</v>
      </c>
      <c r="AQ87" s="163" t="e">
        <f aca="false">+AP87+AD87</f>
        <v>#NAME?</v>
      </c>
      <c r="AR87" s="163" t="e">
        <f aca="false">+AQ87+AE87</f>
        <v>#NAME?</v>
      </c>
      <c r="AS87" s="163" t="e">
        <f aca="false">+AR87+AF87</f>
        <v>#NAME?</v>
      </c>
      <c r="AT87" s="163" t="e">
        <f aca="false">+AS87+AG87</f>
        <v>#NAME?</v>
      </c>
      <c r="AU87" s="163" t="e">
        <f aca="false">+AT87+AH87</f>
        <v>#NAME?</v>
      </c>
      <c r="AV87" s="163" t="e">
        <f aca="false">+AU87+AI87</f>
        <v>#NAME?</v>
      </c>
      <c r="AW87" s="163" t="e">
        <f aca="false">+AV87+AJ87</f>
        <v>#NAME?</v>
      </c>
      <c r="AX87" s="163" t="e">
        <f aca="false">+AW87+AK87</f>
        <v>#NAME?</v>
      </c>
      <c r="AY87" s="163" t="e">
        <f aca="false">+AX87+AL87</f>
        <v>#NAME?</v>
      </c>
      <c r="AZ87" s="164" t="e">
        <f aca="false">+AY87+AM87</f>
        <v>#NAME?</v>
      </c>
    </row>
    <row r="88" customFormat="false" ht="15" hidden="false" customHeight="false" outlineLevel="0" collapsed="false">
      <c r="A88" s="188" t="s">
        <v>247</v>
      </c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56"/>
      <c r="N88" s="141"/>
      <c r="O88" s="157" t="n">
        <f aca="false">+B88</f>
        <v>0</v>
      </c>
      <c r="P88" s="158" t="n">
        <f aca="false">O88+C88</f>
        <v>0</v>
      </c>
      <c r="Q88" s="158" t="n">
        <f aca="false">P88+D88</f>
        <v>0</v>
      </c>
      <c r="R88" s="158" t="n">
        <f aca="false">Q88+E88</f>
        <v>0</v>
      </c>
      <c r="S88" s="158" t="n">
        <f aca="false">R88+F88</f>
        <v>0</v>
      </c>
      <c r="T88" s="158" t="n">
        <f aca="false">S88+G88</f>
        <v>0</v>
      </c>
      <c r="U88" s="158" t="n">
        <f aca="false">T88+H88</f>
        <v>0</v>
      </c>
      <c r="V88" s="158" t="n">
        <f aca="false">U88+I88</f>
        <v>0</v>
      </c>
      <c r="W88" s="158" t="n">
        <f aca="false">V88+J88</f>
        <v>0</v>
      </c>
      <c r="X88" s="158" t="n">
        <f aca="false">W88+K88</f>
        <v>0</v>
      </c>
      <c r="Y88" s="158" t="n">
        <f aca="false">X88+L88</f>
        <v>0</v>
      </c>
      <c r="Z88" s="159" t="n">
        <f aca="false">Y88+M88</f>
        <v>0</v>
      </c>
      <c r="AA88" s="141"/>
      <c r="AB88" s="179" t="e">
        <f aca="false">+B88/AB$17</f>
        <v>#NAME?</v>
      </c>
      <c r="AC88" s="180" t="e">
        <f aca="false">C88/$AC$17</f>
        <v>#NAME?</v>
      </c>
      <c r="AD88" s="180" t="e">
        <f aca="false">D88/$AD$17</f>
        <v>#NAME?</v>
      </c>
      <c r="AE88" s="180" t="e">
        <f aca="false">E88/$AE$17</f>
        <v>#NAME?</v>
      </c>
      <c r="AF88" s="180" t="e">
        <f aca="false">F88/$AF$17</f>
        <v>#NAME?</v>
      </c>
      <c r="AG88" s="180" t="e">
        <f aca="false">G88/$AG$17</f>
        <v>#NAME?</v>
      </c>
      <c r="AH88" s="180" t="e">
        <f aca="false">H88/$AH$17</f>
        <v>#NAME?</v>
      </c>
      <c r="AI88" s="180" t="e">
        <f aca="false">I88/$AI$17</f>
        <v>#NAME?</v>
      </c>
      <c r="AJ88" s="180" t="e">
        <f aca="false">J88/$AJ$17</f>
        <v>#NAME?</v>
      </c>
      <c r="AK88" s="180" t="e">
        <f aca="false">K88/$AK$17</f>
        <v>#NAME?</v>
      </c>
      <c r="AL88" s="180" t="e">
        <f aca="false">L88/$AL$17</f>
        <v>#NAME?</v>
      </c>
      <c r="AM88" s="181" t="e">
        <f aca="false">M88/$AM$17</f>
        <v>#NAME?</v>
      </c>
      <c r="AN88" s="141"/>
      <c r="AO88" s="162" t="e">
        <f aca="false">+AB88</f>
        <v>#NAME?</v>
      </c>
      <c r="AP88" s="163" t="e">
        <f aca="false">+AO88+AC88</f>
        <v>#NAME?</v>
      </c>
      <c r="AQ88" s="163" t="e">
        <f aca="false">+AP88+AD88</f>
        <v>#NAME?</v>
      </c>
      <c r="AR88" s="163" t="e">
        <f aca="false">+AQ88+AE88</f>
        <v>#NAME?</v>
      </c>
      <c r="AS88" s="163" t="e">
        <f aca="false">+AR88+AF88</f>
        <v>#NAME?</v>
      </c>
      <c r="AT88" s="163" t="e">
        <f aca="false">+AS88+AG88</f>
        <v>#NAME?</v>
      </c>
      <c r="AU88" s="163" t="e">
        <f aca="false">+AT88+AH88</f>
        <v>#NAME?</v>
      </c>
      <c r="AV88" s="163" t="e">
        <f aca="false">+AU88+AI88</f>
        <v>#NAME?</v>
      </c>
      <c r="AW88" s="163" t="e">
        <f aca="false">+AV88+AJ88</f>
        <v>#NAME?</v>
      </c>
      <c r="AX88" s="163" t="e">
        <f aca="false">+AW88+AK88</f>
        <v>#NAME?</v>
      </c>
      <c r="AY88" s="163" t="e">
        <f aca="false">+AX88+AL88</f>
        <v>#NAME?</v>
      </c>
      <c r="AZ88" s="164" t="e">
        <f aca="false">+AY88+AM88</f>
        <v>#NAME?</v>
      </c>
    </row>
    <row r="89" s="4" customFormat="true" ht="15" hidden="false" customHeight="false" outlineLevel="0" collapsed="false">
      <c r="A89" s="189" t="s">
        <v>309</v>
      </c>
      <c r="B89" s="141" t="n">
        <v>0</v>
      </c>
      <c r="C89" s="141" t="n">
        <v>16553.97</v>
      </c>
      <c r="D89" s="141" t="n">
        <v>48625.84</v>
      </c>
      <c r="E89" s="141" t="n">
        <v>16606.88</v>
      </c>
      <c r="F89" s="141" t="n">
        <v>18781.82</v>
      </c>
      <c r="G89" s="141" t="n">
        <v>13702.36</v>
      </c>
      <c r="H89" s="141" t="n">
        <v>17610.18</v>
      </c>
      <c r="I89" s="141" t="n">
        <v>3795.59</v>
      </c>
      <c r="J89" s="217" t="n">
        <v>0</v>
      </c>
      <c r="K89" s="217" t="n">
        <v>33363.62</v>
      </c>
      <c r="L89" s="141" t="n">
        <v>16740.42</v>
      </c>
      <c r="M89" s="156" t="n">
        <v>184618.79</v>
      </c>
      <c r="N89" s="141"/>
      <c r="O89" s="201" t="n">
        <f aca="false">+B89</f>
        <v>0</v>
      </c>
      <c r="P89" s="202" t="n">
        <f aca="false">O89+C89</f>
        <v>16553.97</v>
      </c>
      <c r="Q89" s="202" t="n">
        <f aca="false">P89+D89</f>
        <v>65179.81</v>
      </c>
      <c r="R89" s="202" t="n">
        <f aca="false">Q89+E89</f>
        <v>81786.69</v>
      </c>
      <c r="S89" s="202" t="n">
        <f aca="false">R89+F89</f>
        <v>100568.51</v>
      </c>
      <c r="T89" s="202" t="n">
        <f aca="false">S89+G89</f>
        <v>114270.87</v>
      </c>
      <c r="U89" s="202" t="n">
        <f aca="false">T89+H89</f>
        <v>131881.05</v>
      </c>
      <c r="V89" s="202" t="n">
        <f aca="false">U89+I89</f>
        <v>135676.64</v>
      </c>
      <c r="W89" s="202" t="n">
        <f aca="false">V89+J89</f>
        <v>135676.64</v>
      </c>
      <c r="X89" s="202" t="n">
        <f aca="false">W89+K89</f>
        <v>169040.26</v>
      </c>
      <c r="Y89" s="202" t="n">
        <f aca="false">X89+L89</f>
        <v>185780.68</v>
      </c>
      <c r="Z89" s="203" t="n">
        <f aca="false">Y89+M89</f>
        <v>370399.47</v>
      </c>
      <c r="AA89" s="141"/>
      <c r="AB89" s="179" t="e">
        <f aca="false">+B89/AB$17</f>
        <v>#NAME?</v>
      </c>
      <c r="AC89" s="180" t="e">
        <f aca="false">C89/$AC$17</f>
        <v>#NAME?</v>
      </c>
      <c r="AD89" s="180" t="e">
        <f aca="false">D89/$AD$17</f>
        <v>#NAME?</v>
      </c>
      <c r="AE89" s="180" t="e">
        <f aca="false">E89/$AE$17</f>
        <v>#NAME?</v>
      </c>
      <c r="AF89" s="180" t="e">
        <f aca="false">F89/$AF$17</f>
        <v>#NAME?</v>
      </c>
      <c r="AG89" s="180" t="e">
        <f aca="false">G89/$AG$17</f>
        <v>#NAME?</v>
      </c>
      <c r="AH89" s="180" t="e">
        <f aca="false">H89/$AH$17</f>
        <v>#NAME?</v>
      </c>
      <c r="AI89" s="180" t="e">
        <f aca="false">I89/$AI$17</f>
        <v>#NAME?</v>
      </c>
      <c r="AJ89" s="180" t="e">
        <f aca="false">J89/$AJ$17</f>
        <v>#NAME?</v>
      </c>
      <c r="AK89" s="180" t="e">
        <f aca="false">K89/$AK$17</f>
        <v>#NAME?</v>
      </c>
      <c r="AL89" s="180" t="e">
        <f aca="false">L89/$AL$17</f>
        <v>#NAME?</v>
      </c>
      <c r="AM89" s="181" t="e">
        <f aca="false">M89/$AM$17</f>
        <v>#NAME?</v>
      </c>
      <c r="AN89" s="141"/>
      <c r="AO89" s="162" t="e">
        <f aca="false">+AB89</f>
        <v>#NAME?</v>
      </c>
      <c r="AP89" s="163" t="e">
        <f aca="false">+AO89+AC89</f>
        <v>#NAME?</v>
      </c>
      <c r="AQ89" s="163" t="e">
        <f aca="false">+AP89+AD89</f>
        <v>#NAME?</v>
      </c>
      <c r="AR89" s="163" t="e">
        <f aca="false">+AQ89+AE89</f>
        <v>#NAME?</v>
      </c>
      <c r="AS89" s="163" t="e">
        <f aca="false">+AR89+AF89</f>
        <v>#NAME?</v>
      </c>
      <c r="AT89" s="163" t="e">
        <f aca="false">+AS89+AG89</f>
        <v>#NAME?</v>
      </c>
      <c r="AU89" s="163" t="e">
        <f aca="false">+AT89+AH89</f>
        <v>#NAME?</v>
      </c>
      <c r="AV89" s="163" t="e">
        <f aca="false">+AU89+AI89</f>
        <v>#NAME?</v>
      </c>
      <c r="AW89" s="163" t="e">
        <f aca="false">+AV89+AJ89</f>
        <v>#NAME?</v>
      </c>
      <c r="AX89" s="163" t="e">
        <f aca="false">+AW89+AK89</f>
        <v>#NAME?</v>
      </c>
      <c r="AY89" s="163" t="e">
        <f aca="false">+AX89+AL89</f>
        <v>#NAME?</v>
      </c>
      <c r="AZ89" s="164" t="e">
        <f aca="false">+AY89+AM89</f>
        <v>#NAME?</v>
      </c>
    </row>
    <row r="90" s="4" customFormat="true" ht="15" hidden="false" customHeight="false" outlineLevel="0" collapsed="false">
      <c r="A90" s="189" t="s">
        <v>310</v>
      </c>
      <c r="B90" s="190" t="n">
        <v>0</v>
      </c>
      <c r="C90" s="190" t="n">
        <v>193</v>
      </c>
      <c r="D90" s="190" t="n">
        <v>1732</v>
      </c>
      <c r="E90" s="190" t="n">
        <v>765</v>
      </c>
      <c r="F90" s="190" t="n">
        <v>1477.56</v>
      </c>
      <c r="G90" s="190" t="n">
        <v>522</v>
      </c>
      <c r="H90" s="190" t="n">
        <v>609</v>
      </c>
      <c r="I90" s="190" t="n">
        <v>0</v>
      </c>
      <c r="J90" s="190" t="n">
        <v>0</v>
      </c>
      <c r="K90" s="190" t="n">
        <v>0</v>
      </c>
      <c r="L90" s="190" t="n">
        <v>0</v>
      </c>
      <c r="M90" s="191" t="n">
        <v>0</v>
      </c>
      <c r="N90" s="141"/>
      <c r="O90" s="201" t="n">
        <f aca="false">+B90</f>
        <v>0</v>
      </c>
      <c r="P90" s="202" t="n">
        <f aca="false">O90+C90</f>
        <v>193</v>
      </c>
      <c r="Q90" s="202" t="n">
        <f aca="false">P90+D90</f>
        <v>1925</v>
      </c>
      <c r="R90" s="202" t="n">
        <f aca="false">Q90+E90</f>
        <v>2690</v>
      </c>
      <c r="S90" s="202" t="n">
        <f aca="false">R90+F90</f>
        <v>4167.56</v>
      </c>
      <c r="T90" s="202" t="n">
        <f aca="false">S90+G90</f>
        <v>4689.56</v>
      </c>
      <c r="U90" s="202" t="n">
        <f aca="false">T90+H90</f>
        <v>5298.56</v>
      </c>
      <c r="V90" s="202" t="n">
        <f aca="false">U90+I90</f>
        <v>5298.56</v>
      </c>
      <c r="W90" s="202" t="n">
        <f aca="false">V90+J90</f>
        <v>5298.56</v>
      </c>
      <c r="X90" s="202" t="n">
        <f aca="false">W90+K90</f>
        <v>5298.56</v>
      </c>
      <c r="Y90" s="202" t="n">
        <f aca="false">X90+L90</f>
        <v>5298.56</v>
      </c>
      <c r="Z90" s="203" t="n">
        <f aca="false">Y90+M90</f>
        <v>5298.56</v>
      </c>
      <c r="AA90" s="141"/>
      <c r="AB90" s="179" t="e">
        <f aca="false">+B90/AB$17</f>
        <v>#NAME?</v>
      </c>
      <c r="AC90" s="180" t="e">
        <f aca="false">C90/$AC$17</f>
        <v>#NAME?</v>
      </c>
      <c r="AD90" s="180" t="e">
        <f aca="false">D90/$AD$17</f>
        <v>#NAME?</v>
      </c>
      <c r="AE90" s="180" t="e">
        <f aca="false">E90/$AE$17</f>
        <v>#NAME?</v>
      </c>
      <c r="AF90" s="180" t="e">
        <f aca="false">F90/$AF$17</f>
        <v>#NAME?</v>
      </c>
      <c r="AG90" s="180" t="e">
        <f aca="false">G90/$AG$17</f>
        <v>#NAME?</v>
      </c>
      <c r="AH90" s="180" t="e">
        <f aca="false">H90/$AH$17</f>
        <v>#NAME?</v>
      </c>
      <c r="AI90" s="180" t="e">
        <f aca="false">I90/$AI$17</f>
        <v>#NAME?</v>
      </c>
      <c r="AJ90" s="180" t="e">
        <f aca="false">J90/$AJ$17</f>
        <v>#NAME?</v>
      </c>
      <c r="AK90" s="180" t="e">
        <f aca="false">K90/$AK$17</f>
        <v>#NAME?</v>
      </c>
      <c r="AL90" s="180" t="e">
        <f aca="false">L90/$AL$17</f>
        <v>#NAME?</v>
      </c>
      <c r="AM90" s="181" t="e">
        <f aca="false">M90/$AM$17</f>
        <v>#NAME?</v>
      </c>
      <c r="AN90" s="141"/>
      <c r="AO90" s="162" t="e">
        <f aca="false">+AB90</f>
        <v>#NAME?</v>
      </c>
      <c r="AP90" s="163" t="e">
        <f aca="false">+AO90+AC90</f>
        <v>#NAME?</v>
      </c>
      <c r="AQ90" s="163" t="e">
        <f aca="false">+AP90+AD90</f>
        <v>#NAME?</v>
      </c>
      <c r="AR90" s="163" t="e">
        <f aca="false">+AQ90+AE90</f>
        <v>#NAME?</v>
      </c>
      <c r="AS90" s="163" t="e">
        <f aca="false">+AR90+AF90</f>
        <v>#NAME?</v>
      </c>
      <c r="AT90" s="163" t="e">
        <f aca="false">+AS90+AG90</f>
        <v>#NAME?</v>
      </c>
      <c r="AU90" s="163" t="e">
        <f aca="false">+AT90+AH90</f>
        <v>#NAME?</v>
      </c>
      <c r="AV90" s="163" t="e">
        <f aca="false">+AU90+AI90</f>
        <v>#NAME?</v>
      </c>
      <c r="AW90" s="163" t="e">
        <f aca="false">+AV90+AJ90</f>
        <v>#NAME?</v>
      </c>
      <c r="AX90" s="163" t="e">
        <f aca="false">+AW90+AK90</f>
        <v>#NAME?</v>
      </c>
      <c r="AY90" s="163" t="e">
        <f aca="false">+AX90+AL90</f>
        <v>#NAME?</v>
      </c>
      <c r="AZ90" s="164" t="e">
        <f aca="false">+AY90+AM90</f>
        <v>#NAME?</v>
      </c>
    </row>
    <row r="91" s="4" customFormat="true" ht="15" hidden="false" customHeight="false" outlineLevel="0" collapsed="false">
      <c r="A91" s="189" t="s">
        <v>311</v>
      </c>
      <c r="B91" s="190" t="n">
        <v>0</v>
      </c>
      <c r="C91" s="190" t="n">
        <v>6576</v>
      </c>
      <c r="D91" s="190" t="n">
        <v>4465.29</v>
      </c>
      <c r="E91" s="190" t="n">
        <v>27792.77</v>
      </c>
      <c r="F91" s="190" t="n">
        <v>9789.4</v>
      </c>
      <c r="G91" s="190" t="n">
        <v>14870.03</v>
      </c>
      <c r="H91" s="190" t="n">
        <v>12420.93</v>
      </c>
      <c r="I91" s="190" t="n">
        <v>6608.29</v>
      </c>
      <c r="J91" s="190" t="n">
        <v>7535.11</v>
      </c>
      <c r="K91" s="190" t="n">
        <v>12176.22</v>
      </c>
      <c r="L91" s="190" t="n">
        <v>8878.98</v>
      </c>
      <c r="M91" s="191" t="n">
        <v>9032.14</v>
      </c>
      <c r="N91" s="141"/>
      <c r="O91" s="201" t="n">
        <f aca="false">+B91</f>
        <v>0</v>
      </c>
      <c r="P91" s="202" t="n">
        <f aca="false">O91+C91</f>
        <v>6576</v>
      </c>
      <c r="Q91" s="202" t="n">
        <f aca="false">P91+D91</f>
        <v>11041.29</v>
      </c>
      <c r="R91" s="202" t="n">
        <f aca="false">Q91+E91</f>
        <v>38834.06</v>
      </c>
      <c r="S91" s="202" t="n">
        <f aca="false">R91+F91</f>
        <v>48623.46</v>
      </c>
      <c r="T91" s="202" t="n">
        <f aca="false">S91+G91</f>
        <v>63493.49</v>
      </c>
      <c r="U91" s="202" t="n">
        <f aca="false">T91+H91</f>
        <v>75914.42</v>
      </c>
      <c r="V91" s="202" t="n">
        <f aca="false">U91+I91</f>
        <v>82522.71</v>
      </c>
      <c r="W91" s="202" t="n">
        <f aca="false">V91+J91</f>
        <v>90057.82</v>
      </c>
      <c r="X91" s="202" t="n">
        <f aca="false">W91+K91</f>
        <v>102234.04</v>
      </c>
      <c r="Y91" s="202" t="n">
        <f aca="false">X91+L91</f>
        <v>111113.02</v>
      </c>
      <c r="Z91" s="203" t="n">
        <f aca="false">Y91+M91</f>
        <v>120145.16</v>
      </c>
      <c r="AA91" s="141"/>
      <c r="AB91" s="179" t="e">
        <f aca="false">+B91/AB$17</f>
        <v>#NAME?</v>
      </c>
      <c r="AC91" s="180" t="e">
        <f aca="false">C91/$AC$17</f>
        <v>#NAME?</v>
      </c>
      <c r="AD91" s="180" t="e">
        <f aca="false">D91/$AD$17</f>
        <v>#NAME?</v>
      </c>
      <c r="AE91" s="180" t="e">
        <f aca="false">E91/$AE$17</f>
        <v>#NAME?</v>
      </c>
      <c r="AF91" s="180" t="e">
        <f aca="false">F91/$AF$17</f>
        <v>#NAME?</v>
      </c>
      <c r="AG91" s="180" t="e">
        <f aca="false">G91/$AG$17</f>
        <v>#NAME?</v>
      </c>
      <c r="AH91" s="180" t="e">
        <f aca="false">H91/$AH$17</f>
        <v>#NAME?</v>
      </c>
      <c r="AI91" s="180" t="e">
        <f aca="false">I91/$AI$17</f>
        <v>#NAME?</v>
      </c>
      <c r="AJ91" s="180" t="e">
        <f aca="false">J91/$AJ$17</f>
        <v>#NAME?</v>
      </c>
      <c r="AK91" s="180" t="e">
        <f aca="false">K91/$AK$17</f>
        <v>#NAME?</v>
      </c>
      <c r="AL91" s="180" t="e">
        <f aca="false">L91/$AL$17</f>
        <v>#NAME?</v>
      </c>
      <c r="AM91" s="181" t="e">
        <f aca="false">M91/$AM$17</f>
        <v>#NAME?</v>
      </c>
      <c r="AN91" s="141"/>
      <c r="AO91" s="162" t="e">
        <f aca="false">+AB91</f>
        <v>#NAME?</v>
      </c>
      <c r="AP91" s="163" t="e">
        <f aca="false">+AO91+AC91</f>
        <v>#NAME?</v>
      </c>
      <c r="AQ91" s="163" t="e">
        <f aca="false">+AP91+AD91</f>
        <v>#NAME?</v>
      </c>
      <c r="AR91" s="163" t="e">
        <f aca="false">+AQ91+AE91</f>
        <v>#NAME?</v>
      </c>
      <c r="AS91" s="163" t="e">
        <f aca="false">+AR91+AF91</f>
        <v>#NAME?</v>
      </c>
      <c r="AT91" s="163" t="e">
        <f aca="false">+AS91+AG91</f>
        <v>#NAME?</v>
      </c>
      <c r="AU91" s="163" t="e">
        <f aca="false">+AT91+AH91</f>
        <v>#NAME?</v>
      </c>
      <c r="AV91" s="163" t="e">
        <f aca="false">+AU91+AI91</f>
        <v>#NAME?</v>
      </c>
      <c r="AW91" s="163" t="e">
        <f aca="false">+AV91+AJ91</f>
        <v>#NAME?</v>
      </c>
      <c r="AX91" s="163" t="e">
        <f aca="false">+AW91+AK91</f>
        <v>#NAME?</v>
      </c>
      <c r="AY91" s="163" t="e">
        <f aca="false">+AX91+AL91</f>
        <v>#NAME?</v>
      </c>
      <c r="AZ91" s="164" t="e">
        <f aca="false">+AY91+AM91</f>
        <v>#NAME?</v>
      </c>
    </row>
    <row r="92" s="4" customFormat="true" ht="15" hidden="false" customHeight="false" outlineLevel="0" collapsed="false">
      <c r="A92" s="189" t="s">
        <v>312</v>
      </c>
      <c r="B92" s="141" t="n">
        <v>0</v>
      </c>
      <c r="C92" s="141" t="n">
        <v>0</v>
      </c>
      <c r="D92" s="141" t="n">
        <v>0</v>
      </c>
      <c r="E92" s="141" t="n">
        <v>0</v>
      </c>
      <c r="F92" s="141" t="n">
        <v>0</v>
      </c>
      <c r="G92" s="141" t="n">
        <v>0</v>
      </c>
      <c r="H92" s="141" t="n">
        <v>0</v>
      </c>
      <c r="I92" s="141" t="n">
        <v>0</v>
      </c>
      <c r="J92" s="141" t="n">
        <v>0</v>
      </c>
      <c r="K92" s="141" t="n">
        <v>0</v>
      </c>
      <c r="L92" s="141" t="n">
        <v>0</v>
      </c>
      <c r="M92" s="156" t="n">
        <v>0</v>
      </c>
      <c r="N92" s="141"/>
      <c r="O92" s="201" t="n">
        <f aca="false">+B92</f>
        <v>0</v>
      </c>
      <c r="P92" s="202" t="n">
        <f aca="false">O92+C92</f>
        <v>0</v>
      </c>
      <c r="Q92" s="202" t="n">
        <f aca="false">P92+D92</f>
        <v>0</v>
      </c>
      <c r="R92" s="202" t="n">
        <f aca="false">Q92+E92</f>
        <v>0</v>
      </c>
      <c r="S92" s="202" t="n">
        <f aca="false">R92+F92</f>
        <v>0</v>
      </c>
      <c r="T92" s="202" t="n">
        <f aca="false">S92+G92</f>
        <v>0</v>
      </c>
      <c r="U92" s="202" t="n">
        <f aca="false">T92+H92</f>
        <v>0</v>
      </c>
      <c r="V92" s="202" t="n">
        <f aca="false">U92+I92</f>
        <v>0</v>
      </c>
      <c r="W92" s="202" t="n">
        <f aca="false">V92+J92</f>
        <v>0</v>
      </c>
      <c r="X92" s="202" t="n">
        <f aca="false">W92+K92</f>
        <v>0</v>
      </c>
      <c r="Y92" s="202" t="n">
        <f aca="false">X92+L92</f>
        <v>0</v>
      </c>
      <c r="Z92" s="203" t="n">
        <f aca="false">Y92+M92</f>
        <v>0</v>
      </c>
      <c r="AA92" s="141"/>
      <c r="AB92" s="179" t="e">
        <f aca="false">+B92/AB$17</f>
        <v>#NAME?</v>
      </c>
      <c r="AC92" s="180" t="e">
        <f aca="false">C92/$AC$17</f>
        <v>#NAME?</v>
      </c>
      <c r="AD92" s="180" t="e">
        <f aca="false">D92/$AD$17</f>
        <v>#NAME?</v>
      </c>
      <c r="AE92" s="180" t="e">
        <f aca="false">E92/$AE$17</f>
        <v>#NAME?</v>
      </c>
      <c r="AF92" s="180" t="e">
        <f aca="false">F92/$AF$17</f>
        <v>#NAME?</v>
      </c>
      <c r="AG92" s="180" t="e">
        <f aca="false">G92/$AG$17</f>
        <v>#NAME?</v>
      </c>
      <c r="AH92" s="180" t="e">
        <f aca="false">H92/$AH$17</f>
        <v>#NAME?</v>
      </c>
      <c r="AI92" s="180" t="e">
        <f aca="false">I92/$AI$17</f>
        <v>#NAME?</v>
      </c>
      <c r="AJ92" s="180" t="e">
        <f aca="false">J92/$AJ$17</f>
        <v>#NAME?</v>
      </c>
      <c r="AK92" s="180" t="e">
        <f aca="false">K92/$AK$17</f>
        <v>#NAME?</v>
      </c>
      <c r="AL92" s="180" t="e">
        <f aca="false">L92/$AL$17</f>
        <v>#NAME?</v>
      </c>
      <c r="AM92" s="181" t="e">
        <f aca="false">M92/$AM$17</f>
        <v>#NAME?</v>
      </c>
      <c r="AN92" s="141"/>
      <c r="AO92" s="162" t="e">
        <f aca="false">+AB92</f>
        <v>#NAME?</v>
      </c>
      <c r="AP92" s="163" t="e">
        <f aca="false">+AO92+AC92</f>
        <v>#NAME?</v>
      </c>
      <c r="AQ92" s="163" t="e">
        <f aca="false">+AP92+AD92</f>
        <v>#NAME?</v>
      </c>
      <c r="AR92" s="163" t="e">
        <f aca="false">+AQ92+AE92</f>
        <v>#NAME?</v>
      </c>
      <c r="AS92" s="163" t="e">
        <f aca="false">+AR92+AF92</f>
        <v>#NAME?</v>
      </c>
      <c r="AT92" s="163" t="e">
        <f aca="false">+AS92+AG92</f>
        <v>#NAME?</v>
      </c>
      <c r="AU92" s="163" t="e">
        <f aca="false">+AT92+AH92</f>
        <v>#NAME?</v>
      </c>
      <c r="AV92" s="163" t="e">
        <f aca="false">+AU92+AI92</f>
        <v>#NAME?</v>
      </c>
      <c r="AW92" s="163" t="e">
        <f aca="false">+AV92+AJ92</f>
        <v>#NAME?</v>
      </c>
      <c r="AX92" s="163" t="e">
        <f aca="false">+AW92+AK92</f>
        <v>#NAME?</v>
      </c>
      <c r="AY92" s="163" t="e">
        <f aca="false">+AX92+AL92</f>
        <v>#NAME?</v>
      </c>
      <c r="AZ92" s="164" t="e">
        <f aca="false">+AY92+AM92</f>
        <v>#NAME?</v>
      </c>
    </row>
    <row r="93" s="4" customFormat="true" ht="15" hidden="false" customHeight="false" outlineLevel="0" collapsed="false">
      <c r="A93" s="189" t="s">
        <v>248</v>
      </c>
      <c r="B93" s="141" t="n">
        <v>0</v>
      </c>
      <c r="C93" s="141" t="n">
        <v>0</v>
      </c>
      <c r="D93" s="141" t="n">
        <v>0</v>
      </c>
      <c r="E93" s="141" t="n">
        <v>0</v>
      </c>
      <c r="F93" s="141" t="n">
        <v>0</v>
      </c>
      <c r="G93" s="141" t="n">
        <v>0</v>
      </c>
      <c r="H93" s="141" t="n">
        <v>0</v>
      </c>
      <c r="I93" s="141" t="n">
        <v>0</v>
      </c>
      <c r="J93" s="141" t="n">
        <v>0</v>
      </c>
      <c r="K93" s="141" t="n">
        <v>0</v>
      </c>
      <c r="L93" s="141" t="n">
        <v>0</v>
      </c>
      <c r="M93" s="156" t="n">
        <v>0</v>
      </c>
      <c r="N93" s="141"/>
      <c r="O93" s="201" t="n">
        <f aca="false">+B93</f>
        <v>0</v>
      </c>
      <c r="P93" s="202" t="n">
        <f aca="false">O93+C93</f>
        <v>0</v>
      </c>
      <c r="Q93" s="202" t="n">
        <f aca="false">P93+D93</f>
        <v>0</v>
      </c>
      <c r="R93" s="202" t="n">
        <f aca="false">Q93+E93</f>
        <v>0</v>
      </c>
      <c r="S93" s="202" t="n">
        <f aca="false">R93+F93</f>
        <v>0</v>
      </c>
      <c r="T93" s="202" t="n">
        <f aca="false">S93+G93</f>
        <v>0</v>
      </c>
      <c r="U93" s="202" t="n">
        <f aca="false">T93+H93</f>
        <v>0</v>
      </c>
      <c r="V93" s="202" t="n">
        <f aca="false">U93+I93</f>
        <v>0</v>
      </c>
      <c r="W93" s="202" t="n">
        <f aca="false">V93+J93</f>
        <v>0</v>
      </c>
      <c r="X93" s="202" t="n">
        <f aca="false">W93+K93</f>
        <v>0</v>
      </c>
      <c r="Y93" s="202" t="n">
        <f aca="false">X93+L93</f>
        <v>0</v>
      </c>
      <c r="Z93" s="203" t="n">
        <f aca="false">Y93+M93</f>
        <v>0</v>
      </c>
      <c r="AA93" s="141"/>
      <c r="AB93" s="179" t="e">
        <f aca="false">+B93/AB$17</f>
        <v>#NAME?</v>
      </c>
      <c r="AC93" s="180" t="e">
        <f aca="false">C93/$AC$17</f>
        <v>#NAME?</v>
      </c>
      <c r="AD93" s="180" t="e">
        <f aca="false">D93/$AD$17</f>
        <v>#NAME?</v>
      </c>
      <c r="AE93" s="180" t="e">
        <f aca="false">E93/$AE$17</f>
        <v>#NAME?</v>
      </c>
      <c r="AF93" s="180" t="e">
        <f aca="false">F93/$AF$17</f>
        <v>#NAME?</v>
      </c>
      <c r="AG93" s="180" t="e">
        <f aca="false">G93/$AG$17</f>
        <v>#NAME?</v>
      </c>
      <c r="AH93" s="180" t="e">
        <f aca="false">H93/$AH$17</f>
        <v>#NAME?</v>
      </c>
      <c r="AI93" s="180" t="e">
        <f aca="false">I93/$AI$17</f>
        <v>#NAME?</v>
      </c>
      <c r="AJ93" s="180" t="e">
        <f aca="false">J93/$AJ$17</f>
        <v>#NAME?</v>
      </c>
      <c r="AK93" s="180" t="e">
        <f aca="false">K93/$AK$17</f>
        <v>#NAME?</v>
      </c>
      <c r="AL93" s="180" t="e">
        <f aca="false">L93/$AL$17</f>
        <v>#NAME?</v>
      </c>
      <c r="AM93" s="181" t="e">
        <f aca="false">M93/$AM$17</f>
        <v>#NAME?</v>
      </c>
      <c r="AN93" s="141"/>
      <c r="AO93" s="162" t="e">
        <f aca="false">+AB93</f>
        <v>#NAME?</v>
      </c>
      <c r="AP93" s="163" t="e">
        <f aca="false">+AO93+AC93</f>
        <v>#NAME?</v>
      </c>
      <c r="AQ93" s="163" t="e">
        <f aca="false">+AP93+AD93</f>
        <v>#NAME?</v>
      </c>
      <c r="AR93" s="163" t="e">
        <f aca="false">+AQ93+AE93</f>
        <v>#NAME?</v>
      </c>
      <c r="AS93" s="163" t="e">
        <f aca="false">+AR93+AF93</f>
        <v>#NAME?</v>
      </c>
      <c r="AT93" s="163" t="e">
        <f aca="false">+AS93+AG93</f>
        <v>#NAME?</v>
      </c>
      <c r="AU93" s="163" t="e">
        <f aca="false">+AT93+AH93</f>
        <v>#NAME?</v>
      </c>
      <c r="AV93" s="163" t="e">
        <f aca="false">+AU93+AI93</f>
        <v>#NAME?</v>
      </c>
      <c r="AW93" s="163" t="e">
        <f aca="false">+AV93+AJ93</f>
        <v>#NAME?</v>
      </c>
      <c r="AX93" s="163" t="e">
        <f aca="false">+AW93+AK93</f>
        <v>#NAME?</v>
      </c>
      <c r="AY93" s="163" t="e">
        <f aca="false">+AX93+AL93</f>
        <v>#NAME?</v>
      </c>
      <c r="AZ93" s="164" t="e">
        <f aca="false">+AY93+AM93</f>
        <v>#NAME?</v>
      </c>
    </row>
    <row r="94" s="4" customFormat="true" ht="15" hidden="false" customHeight="false" outlineLevel="0" collapsed="false">
      <c r="A94" s="189" t="s">
        <v>249</v>
      </c>
      <c r="B94" s="141" t="n">
        <v>43123</v>
      </c>
      <c r="C94" s="141" t="n">
        <v>49222.13</v>
      </c>
      <c r="D94" s="141" t="n">
        <v>37008.69</v>
      </c>
      <c r="E94" s="141" t="n">
        <v>33190</v>
      </c>
      <c r="F94" s="141" t="n">
        <v>32581</v>
      </c>
      <c r="G94" s="141" t="n">
        <v>47767.82</v>
      </c>
      <c r="H94" s="141" t="n">
        <v>-2539.38</v>
      </c>
      <c r="I94" s="141" t="n">
        <v>10219.01</v>
      </c>
      <c r="J94" s="141" t="n">
        <v>57363.61</v>
      </c>
      <c r="K94" s="141" t="n">
        <v>42574.72</v>
      </c>
      <c r="L94" s="141" t="n">
        <v>47162.44</v>
      </c>
      <c r="M94" s="156" t="n">
        <v>54122.38</v>
      </c>
      <c r="N94" s="141"/>
      <c r="O94" s="201" t="n">
        <f aca="false">+B94</f>
        <v>43123</v>
      </c>
      <c r="P94" s="202" t="n">
        <f aca="false">O94+C94</f>
        <v>92345.13</v>
      </c>
      <c r="Q94" s="202" t="n">
        <f aca="false">P94+D94</f>
        <v>129353.82</v>
      </c>
      <c r="R94" s="202" t="n">
        <f aca="false">Q94+E94</f>
        <v>162543.82</v>
      </c>
      <c r="S94" s="202" t="n">
        <f aca="false">R94+F94</f>
        <v>195124.82</v>
      </c>
      <c r="T94" s="202" t="n">
        <f aca="false">S94+G94</f>
        <v>242892.64</v>
      </c>
      <c r="U94" s="202" t="n">
        <f aca="false">T94+H94</f>
        <v>240353.26</v>
      </c>
      <c r="V94" s="202" t="n">
        <f aca="false">U94+I94</f>
        <v>250572.27</v>
      </c>
      <c r="W94" s="202" t="n">
        <f aca="false">V94+J94</f>
        <v>307935.88</v>
      </c>
      <c r="X94" s="202" t="n">
        <f aca="false">W94+K94</f>
        <v>350510.6</v>
      </c>
      <c r="Y94" s="202" t="n">
        <f aca="false">X94+L94</f>
        <v>397673.04</v>
      </c>
      <c r="Z94" s="203" t="n">
        <f aca="false">Y94+M94</f>
        <v>451795.42</v>
      </c>
      <c r="AA94" s="141"/>
      <c r="AB94" s="179" t="e">
        <f aca="false">+B94/AB$17</f>
        <v>#NAME?</v>
      </c>
      <c r="AC94" s="180" t="e">
        <f aca="false">C94/$AC$17</f>
        <v>#NAME?</v>
      </c>
      <c r="AD94" s="180" t="e">
        <f aca="false">D94/$AD$17</f>
        <v>#NAME?</v>
      </c>
      <c r="AE94" s="180" t="e">
        <f aca="false">E94/$AE$17</f>
        <v>#NAME?</v>
      </c>
      <c r="AF94" s="180" t="e">
        <f aca="false">F94/$AF$17</f>
        <v>#NAME?</v>
      </c>
      <c r="AG94" s="180" t="e">
        <f aca="false">G94/$AG$17</f>
        <v>#NAME?</v>
      </c>
      <c r="AH94" s="180" t="e">
        <f aca="false">H94/$AH$17</f>
        <v>#NAME?</v>
      </c>
      <c r="AI94" s="180" t="e">
        <f aca="false">I94/$AI$17</f>
        <v>#NAME?</v>
      </c>
      <c r="AJ94" s="180" t="e">
        <f aca="false">J94/$AJ$17</f>
        <v>#NAME?</v>
      </c>
      <c r="AK94" s="180" t="e">
        <f aca="false">K94/$AK$17</f>
        <v>#NAME?</v>
      </c>
      <c r="AL94" s="180" t="e">
        <f aca="false">L94/$AL$17</f>
        <v>#NAME?</v>
      </c>
      <c r="AM94" s="181" t="e">
        <f aca="false">M94/$AM$17</f>
        <v>#NAME?</v>
      </c>
      <c r="AN94" s="141"/>
      <c r="AO94" s="162" t="e">
        <f aca="false">+AB94</f>
        <v>#NAME?</v>
      </c>
      <c r="AP94" s="163" t="e">
        <f aca="false">+AO94+AC94</f>
        <v>#NAME?</v>
      </c>
      <c r="AQ94" s="163" t="e">
        <f aca="false">+AP94+AD94</f>
        <v>#NAME?</v>
      </c>
      <c r="AR94" s="163" t="e">
        <f aca="false">+AQ94+AE94</f>
        <v>#NAME?</v>
      </c>
      <c r="AS94" s="163" t="e">
        <f aca="false">+AR94+AF94</f>
        <v>#NAME?</v>
      </c>
      <c r="AT94" s="163" t="e">
        <f aca="false">+AS94+AG94</f>
        <v>#NAME?</v>
      </c>
      <c r="AU94" s="163" t="e">
        <f aca="false">+AT94+AH94</f>
        <v>#NAME?</v>
      </c>
      <c r="AV94" s="163" t="e">
        <f aca="false">+AU94+AI94</f>
        <v>#NAME?</v>
      </c>
      <c r="AW94" s="163" t="e">
        <f aca="false">+AV94+AJ94</f>
        <v>#NAME?</v>
      </c>
      <c r="AX94" s="163" t="e">
        <f aca="false">+AW94+AK94</f>
        <v>#NAME?</v>
      </c>
      <c r="AY94" s="163" t="e">
        <f aca="false">+AX94+AL94</f>
        <v>#NAME?</v>
      </c>
      <c r="AZ94" s="164" t="e">
        <f aca="false">+AY94+AM94</f>
        <v>#NAME?</v>
      </c>
    </row>
    <row r="95" s="4" customFormat="true" ht="15" hidden="false" customHeight="false" outlineLevel="0" collapsed="false">
      <c r="A95" s="189" t="s">
        <v>250</v>
      </c>
      <c r="B95" s="141" t="n">
        <v>4200</v>
      </c>
      <c r="C95" s="141" t="n">
        <v>4200</v>
      </c>
      <c r="D95" s="141" t="n">
        <v>4200</v>
      </c>
      <c r="E95" s="141" t="n">
        <v>24200</v>
      </c>
      <c r="F95" s="141" t="n">
        <v>4200</v>
      </c>
      <c r="G95" s="141" t="n">
        <v>4200</v>
      </c>
      <c r="H95" s="141" t="n">
        <v>4830</v>
      </c>
      <c r="I95" s="141" t="n">
        <v>4200</v>
      </c>
      <c r="J95" s="141" t="n">
        <v>4200</v>
      </c>
      <c r="K95" s="141" t="n">
        <v>4200</v>
      </c>
      <c r="L95" s="141" t="n">
        <v>4200</v>
      </c>
      <c r="M95" s="156" t="n">
        <v>10097.81</v>
      </c>
      <c r="N95" s="141"/>
      <c r="O95" s="201" t="n">
        <f aca="false">+B95</f>
        <v>4200</v>
      </c>
      <c r="P95" s="202" t="n">
        <f aca="false">O95+C95</f>
        <v>8400</v>
      </c>
      <c r="Q95" s="202" t="n">
        <f aca="false">P95+D95</f>
        <v>12600</v>
      </c>
      <c r="R95" s="202" t="n">
        <f aca="false">Q95+E95</f>
        <v>36800</v>
      </c>
      <c r="S95" s="202" t="n">
        <f aca="false">R95+F95</f>
        <v>41000</v>
      </c>
      <c r="T95" s="202" t="n">
        <f aca="false">S95+G95</f>
        <v>45200</v>
      </c>
      <c r="U95" s="202" t="n">
        <f aca="false">T95+H95</f>
        <v>50030</v>
      </c>
      <c r="V95" s="202" t="n">
        <f aca="false">U95+I95</f>
        <v>54230</v>
      </c>
      <c r="W95" s="202" t="n">
        <f aca="false">V95+J95</f>
        <v>58430</v>
      </c>
      <c r="X95" s="202" t="n">
        <f aca="false">W95+K95</f>
        <v>62630</v>
      </c>
      <c r="Y95" s="202" t="n">
        <f aca="false">X95+L95</f>
        <v>66830</v>
      </c>
      <c r="Z95" s="203" t="n">
        <f aca="false">Y95+M95</f>
        <v>76927.81</v>
      </c>
      <c r="AA95" s="141"/>
      <c r="AB95" s="179" t="e">
        <f aca="false">+B95/AB$17</f>
        <v>#NAME?</v>
      </c>
      <c r="AC95" s="180" t="e">
        <f aca="false">C95/$AC$17</f>
        <v>#NAME?</v>
      </c>
      <c r="AD95" s="180" t="e">
        <f aca="false">D95/$AD$17</f>
        <v>#NAME?</v>
      </c>
      <c r="AE95" s="180" t="e">
        <f aca="false">E95/$AE$17</f>
        <v>#NAME?</v>
      </c>
      <c r="AF95" s="180" t="e">
        <f aca="false">F95/$AF$17</f>
        <v>#NAME?</v>
      </c>
      <c r="AG95" s="180" t="e">
        <f aca="false">G95/$AG$17</f>
        <v>#NAME?</v>
      </c>
      <c r="AH95" s="180" t="e">
        <f aca="false">H95/$AH$17</f>
        <v>#NAME?</v>
      </c>
      <c r="AI95" s="180" t="e">
        <f aca="false">I95/$AI$17</f>
        <v>#NAME?</v>
      </c>
      <c r="AJ95" s="180" t="e">
        <f aca="false">J95/$AJ$17</f>
        <v>#NAME?</v>
      </c>
      <c r="AK95" s="180" t="e">
        <f aca="false">K95/$AK$17</f>
        <v>#NAME?</v>
      </c>
      <c r="AL95" s="180" t="e">
        <f aca="false">L95/$AL$17</f>
        <v>#NAME?</v>
      </c>
      <c r="AM95" s="181" t="e">
        <f aca="false">M95/$AM$17</f>
        <v>#NAME?</v>
      </c>
      <c r="AN95" s="141"/>
      <c r="AO95" s="162" t="e">
        <f aca="false">+AB95</f>
        <v>#NAME?</v>
      </c>
      <c r="AP95" s="163" t="e">
        <f aca="false">+AO95+AC95</f>
        <v>#NAME?</v>
      </c>
      <c r="AQ95" s="163" t="e">
        <f aca="false">+AP95+AD95</f>
        <v>#NAME?</v>
      </c>
      <c r="AR95" s="163" t="e">
        <f aca="false">+AQ95+AE95</f>
        <v>#NAME?</v>
      </c>
      <c r="AS95" s="163" t="e">
        <f aca="false">+AR95+AF95</f>
        <v>#NAME?</v>
      </c>
      <c r="AT95" s="163" t="e">
        <f aca="false">+AS95+AG95</f>
        <v>#NAME?</v>
      </c>
      <c r="AU95" s="163" t="e">
        <f aca="false">+AT95+AH95</f>
        <v>#NAME?</v>
      </c>
      <c r="AV95" s="163" t="e">
        <f aca="false">+AU95+AI95</f>
        <v>#NAME?</v>
      </c>
      <c r="AW95" s="163" t="e">
        <f aca="false">+AV95+AJ95</f>
        <v>#NAME?</v>
      </c>
      <c r="AX95" s="163" t="e">
        <f aca="false">+AW95+AK95</f>
        <v>#NAME?</v>
      </c>
      <c r="AY95" s="163" t="e">
        <f aca="false">+AX95+AL95</f>
        <v>#NAME?</v>
      </c>
      <c r="AZ95" s="164" t="e">
        <f aca="false">+AY95+AM95</f>
        <v>#NAME?</v>
      </c>
    </row>
    <row r="96" s="4" customFormat="true" ht="15" hidden="false" customHeight="false" outlineLevel="0" collapsed="false">
      <c r="A96" s="189" t="s">
        <v>251</v>
      </c>
      <c r="B96" s="141" t="n">
        <v>0</v>
      </c>
      <c r="C96" s="141" t="n">
        <v>1553</v>
      </c>
      <c r="D96" s="141" t="n">
        <v>5178.98</v>
      </c>
      <c r="E96" s="141" t="n">
        <v>0</v>
      </c>
      <c r="F96" s="141" t="n">
        <v>0</v>
      </c>
      <c r="G96" s="141" t="n">
        <v>0</v>
      </c>
      <c r="H96" s="141" t="n">
        <v>0</v>
      </c>
      <c r="I96" s="141" t="n">
        <v>0</v>
      </c>
      <c r="J96" s="141" t="n">
        <v>0</v>
      </c>
      <c r="K96" s="141" t="n">
        <v>0</v>
      </c>
      <c r="L96" s="141" t="n">
        <v>0</v>
      </c>
      <c r="M96" s="156" t="n">
        <v>0</v>
      </c>
      <c r="N96" s="141"/>
      <c r="O96" s="201" t="n">
        <f aca="false">+B96</f>
        <v>0</v>
      </c>
      <c r="P96" s="202" t="n">
        <f aca="false">O96+C96</f>
        <v>1553</v>
      </c>
      <c r="Q96" s="202" t="n">
        <f aca="false">P96+D96</f>
        <v>6731.98</v>
      </c>
      <c r="R96" s="202" t="n">
        <f aca="false">Q96+E96</f>
        <v>6731.98</v>
      </c>
      <c r="S96" s="202" t="n">
        <f aca="false">R96+F96</f>
        <v>6731.98</v>
      </c>
      <c r="T96" s="202" t="n">
        <f aca="false">S96+G96</f>
        <v>6731.98</v>
      </c>
      <c r="U96" s="202" t="n">
        <f aca="false">T96+H96</f>
        <v>6731.98</v>
      </c>
      <c r="V96" s="202" t="n">
        <f aca="false">U96+I96</f>
        <v>6731.98</v>
      </c>
      <c r="W96" s="202" t="n">
        <f aca="false">V96+J96</f>
        <v>6731.98</v>
      </c>
      <c r="X96" s="202" t="n">
        <f aca="false">W96+K96</f>
        <v>6731.98</v>
      </c>
      <c r="Y96" s="202" t="n">
        <f aca="false">X96+L96</f>
        <v>6731.98</v>
      </c>
      <c r="Z96" s="203" t="n">
        <f aca="false">Y96+M96</f>
        <v>6731.98</v>
      </c>
      <c r="AA96" s="141"/>
      <c r="AB96" s="179" t="e">
        <f aca="false">+B96/AB$17</f>
        <v>#NAME?</v>
      </c>
      <c r="AC96" s="180" t="e">
        <f aca="false">C96/$AC$17</f>
        <v>#NAME?</v>
      </c>
      <c r="AD96" s="180" t="e">
        <f aca="false">D96/$AD$17</f>
        <v>#NAME?</v>
      </c>
      <c r="AE96" s="180" t="e">
        <f aca="false">E96/$AE$17</f>
        <v>#NAME?</v>
      </c>
      <c r="AF96" s="180" t="e">
        <f aca="false">F96/$AF$17</f>
        <v>#NAME?</v>
      </c>
      <c r="AG96" s="180" t="e">
        <f aca="false">G96/$AG$17</f>
        <v>#NAME?</v>
      </c>
      <c r="AH96" s="180" t="e">
        <f aca="false">H96/$AH$17</f>
        <v>#NAME?</v>
      </c>
      <c r="AI96" s="180" t="e">
        <f aca="false">I96/$AI$17</f>
        <v>#NAME?</v>
      </c>
      <c r="AJ96" s="180" t="e">
        <f aca="false">J96/$AJ$17</f>
        <v>#NAME?</v>
      </c>
      <c r="AK96" s="180" t="e">
        <f aca="false">K96/$AK$17</f>
        <v>#NAME?</v>
      </c>
      <c r="AL96" s="180" t="e">
        <f aca="false">L96/$AL$17</f>
        <v>#NAME?</v>
      </c>
      <c r="AM96" s="181" t="e">
        <f aca="false">M96/$AM$17</f>
        <v>#NAME?</v>
      </c>
      <c r="AN96" s="141"/>
      <c r="AO96" s="162" t="e">
        <f aca="false">+AB96</f>
        <v>#NAME?</v>
      </c>
      <c r="AP96" s="163" t="e">
        <f aca="false">+AO96+AC96</f>
        <v>#NAME?</v>
      </c>
      <c r="AQ96" s="163" t="e">
        <f aca="false">+AP96+AD96</f>
        <v>#NAME?</v>
      </c>
      <c r="AR96" s="163" t="e">
        <f aca="false">+AQ96+AE96</f>
        <v>#NAME?</v>
      </c>
      <c r="AS96" s="163" t="e">
        <f aca="false">+AR96+AF96</f>
        <v>#NAME?</v>
      </c>
      <c r="AT96" s="163" t="e">
        <f aca="false">+AS96+AG96</f>
        <v>#NAME?</v>
      </c>
      <c r="AU96" s="163" t="e">
        <f aca="false">+AT96+AH96</f>
        <v>#NAME?</v>
      </c>
      <c r="AV96" s="163" t="e">
        <f aca="false">+AU96+AI96</f>
        <v>#NAME?</v>
      </c>
      <c r="AW96" s="163" t="e">
        <f aca="false">+AV96+AJ96</f>
        <v>#NAME?</v>
      </c>
      <c r="AX96" s="163" t="e">
        <f aca="false">+AW96+AK96</f>
        <v>#NAME?</v>
      </c>
      <c r="AY96" s="163" t="e">
        <f aca="false">+AX96+AL96</f>
        <v>#NAME?</v>
      </c>
      <c r="AZ96" s="164" t="e">
        <f aca="false">+AY96+AM96</f>
        <v>#NAME?</v>
      </c>
    </row>
    <row r="97" customFormat="false" ht="15" hidden="false" customHeight="false" outlineLevel="0" collapsed="false">
      <c r="A97" s="189" t="s">
        <v>283</v>
      </c>
      <c r="B97" s="141" t="n">
        <v>0</v>
      </c>
      <c r="C97" s="141" t="n">
        <v>5000</v>
      </c>
      <c r="D97" s="141" t="n">
        <v>0</v>
      </c>
      <c r="E97" s="141" t="n">
        <v>2000</v>
      </c>
      <c r="F97" s="141" t="n">
        <v>3000</v>
      </c>
      <c r="G97" s="141" t="n">
        <v>0</v>
      </c>
      <c r="H97" s="141" t="n">
        <v>0</v>
      </c>
      <c r="I97" s="141" t="n">
        <v>5600</v>
      </c>
      <c r="J97" s="141" t="n">
        <v>1280</v>
      </c>
      <c r="K97" s="141" t="n">
        <v>650</v>
      </c>
      <c r="L97" s="141" t="n">
        <v>1600</v>
      </c>
      <c r="M97" s="156" t="n">
        <v>600</v>
      </c>
      <c r="N97" s="141"/>
      <c r="O97" s="157" t="n">
        <f aca="false">+B97</f>
        <v>0</v>
      </c>
      <c r="P97" s="158" t="n">
        <f aca="false">O97+C97</f>
        <v>5000</v>
      </c>
      <c r="Q97" s="158" t="n">
        <f aca="false">P97+D97</f>
        <v>5000</v>
      </c>
      <c r="R97" s="158" t="n">
        <f aca="false">Q97+E97</f>
        <v>7000</v>
      </c>
      <c r="S97" s="158" t="n">
        <f aca="false">R97+F97</f>
        <v>10000</v>
      </c>
      <c r="T97" s="158" t="n">
        <f aca="false">S97+G97</f>
        <v>10000</v>
      </c>
      <c r="U97" s="158" t="n">
        <f aca="false">T97+H97</f>
        <v>10000</v>
      </c>
      <c r="V97" s="158" t="n">
        <f aca="false">U97+I97</f>
        <v>15600</v>
      </c>
      <c r="W97" s="158" t="n">
        <f aca="false">V97+J97</f>
        <v>16880</v>
      </c>
      <c r="X97" s="158" t="n">
        <f aca="false">W97+K97</f>
        <v>17530</v>
      </c>
      <c r="Y97" s="158" t="n">
        <f aca="false">X97+L97</f>
        <v>19130</v>
      </c>
      <c r="Z97" s="159" t="n">
        <f aca="false">Y97+M97</f>
        <v>19730</v>
      </c>
      <c r="AA97" s="141"/>
      <c r="AB97" s="179" t="e">
        <f aca="false">+B97/AB$17</f>
        <v>#NAME?</v>
      </c>
      <c r="AC97" s="180" t="e">
        <f aca="false">C97/$AC$17</f>
        <v>#NAME?</v>
      </c>
      <c r="AD97" s="180" t="e">
        <f aca="false">D97/$AD$17</f>
        <v>#NAME?</v>
      </c>
      <c r="AE97" s="180" t="e">
        <f aca="false">E97/$AE$17</f>
        <v>#NAME?</v>
      </c>
      <c r="AF97" s="180" t="e">
        <f aca="false">F97/$AF$17</f>
        <v>#NAME?</v>
      </c>
      <c r="AG97" s="180" t="e">
        <f aca="false">G97/$AG$17</f>
        <v>#NAME?</v>
      </c>
      <c r="AH97" s="180" t="e">
        <f aca="false">H97/$AH$17</f>
        <v>#NAME?</v>
      </c>
      <c r="AI97" s="180" t="e">
        <f aca="false">I97/$AI$17</f>
        <v>#NAME?</v>
      </c>
      <c r="AJ97" s="180" t="e">
        <f aca="false">J97/$AJ$17</f>
        <v>#NAME?</v>
      </c>
      <c r="AK97" s="180" t="e">
        <f aca="false">K97/$AK$17</f>
        <v>#NAME?</v>
      </c>
      <c r="AL97" s="180" t="e">
        <f aca="false">L97/$AL$17</f>
        <v>#NAME?</v>
      </c>
      <c r="AM97" s="181" t="e">
        <f aca="false">M97/$AM$17</f>
        <v>#NAME?</v>
      </c>
      <c r="AN97" s="141"/>
      <c r="AO97" s="162" t="e">
        <f aca="false">+AB97</f>
        <v>#NAME?</v>
      </c>
      <c r="AP97" s="163" t="e">
        <f aca="false">+AO97+AC97</f>
        <v>#NAME?</v>
      </c>
      <c r="AQ97" s="163" t="e">
        <f aca="false">+AP97+AD97</f>
        <v>#NAME?</v>
      </c>
      <c r="AR97" s="163" t="e">
        <f aca="false">+AQ97+AE97</f>
        <v>#NAME?</v>
      </c>
      <c r="AS97" s="163" t="e">
        <f aca="false">+AR97+AF97</f>
        <v>#NAME?</v>
      </c>
      <c r="AT97" s="163" t="e">
        <f aca="false">+AS97+AG97</f>
        <v>#NAME?</v>
      </c>
      <c r="AU97" s="163" t="e">
        <f aca="false">+AT97+AH97</f>
        <v>#NAME?</v>
      </c>
      <c r="AV97" s="163" t="e">
        <f aca="false">+AU97+AI97</f>
        <v>#NAME?</v>
      </c>
      <c r="AW97" s="163" t="e">
        <f aca="false">+AV97+AJ97</f>
        <v>#NAME?</v>
      </c>
      <c r="AX97" s="163" t="e">
        <f aca="false">+AW97+AK97</f>
        <v>#NAME?</v>
      </c>
      <c r="AY97" s="163" t="e">
        <f aca="false">+AX97+AL97</f>
        <v>#NAME?</v>
      </c>
      <c r="AZ97" s="164" t="e">
        <f aca="false">+AY97+AM97</f>
        <v>#NAME?</v>
      </c>
    </row>
    <row r="98" customFormat="false" ht="15" hidden="false" customHeight="false" outlineLevel="0" collapsed="false">
      <c r="A98" s="189" t="s">
        <v>253</v>
      </c>
      <c r="B98" s="141" t="n">
        <v>1500.79</v>
      </c>
      <c r="C98" s="141" t="n">
        <v>1485.24</v>
      </c>
      <c r="D98" s="141" t="n">
        <v>532.48</v>
      </c>
      <c r="E98" s="141" t="n">
        <v>724.92</v>
      </c>
      <c r="F98" s="141" t="n">
        <v>6201.5</v>
      </c>
      <c r="G98" s="141" t="n">
        <v>1246.69</v>
      </c>
      <c r="H98" s="141" t="n">
        <v>2639.59</v>
      </c>
      <c r="I98" s="141" t="n">
        <v>127.8</v>
      </c>
      <c r="J98" s="141" t="n">
        <v>407.06</v>
      </c>
      <c r="K98" s="141" t="n">
        <v>2256.97</v>
      </c>
      <c r="L98" s="141" t="n">
        <v>2871.29</v>
      </c>
      <c r="M98" s="156" t="n">
        <v>1400</v>
      </c>
      <c r="N98" s="141"/>
      <c r="O98" s="157" t="n">
        <f aca="false">+B98</f>
        <v>1500.79</v>
      </c>
      <c r="P98" s="158" t="n">
        <f aca="false">O98+C98</f>
        <v>2986.03</v>
      </c>
      <c r="Q98" s="158" t="n">
        <f aca="false">P98+D98</f>
        <v>3518.51</v>
      </c>
      <c r="R98" s="158" t="n">
        <f aca="false">Q98+E98</f>
        <v>4243.43</v>
      </c>
      <c r="S98" s="158" t="n">
        <f aca="false">R98+F98</f>
        <v>10444.93</v>
      </c>
      <c r="T98" s="158" t="n">
        <f aca="false">S98+G98</f>
        <v>11691.62</v>
      </c>
      <c r="U98" s="158" t="n">
        <f aca="false">T98+H98</f>
        <v>14331.21</v>
      </c>
      <c r="V98" s="158" t="n">
        <f aca="false">U98+I98</f>
        <v>14459.01</v>
      </c>
      <c r="W98" s="158" t="n">
        <f aca="false">V98+J98</f>
        <v>14866.07</v>
      </c>
      <c r="X98" s="158" t="n">
        <f aca="false">W98+K98</f>
        <v>17123.04</v>
      </c>
      <c r="Y98" s="158" t="n">
        <f aca="false">X98+L98</f>
        <v>19994.33</v>
      </c>
      <c r="Z98" s="159" t="n">
        <f aca="false">Y98+M98</f>
        <v>21394.33</v>
      </c>
      <c r="AA98" s="141"/>
      <c r="AB98" s="179" t="e">
        <f aca="false">+B98/AB$17</f>
        <v>#NAME?</v>
      </c>
      <c r="AC98" s="180" t="e">
        <f aca="false">C98/$AC$17</f>
        <v>#NAME?</v>
      </c>
      <c r="AD98" s="180" t="e">
        <f aca="false">D98/$AD$17</f>
        <v>#NAME?</v>
      </c>
      <c r="AE98" s="180" t="e">
        <f aca="false">E98/$AE$17</f>
        <v>#NAME?</v>
      </c>
      <c r="AF98" s="180" t="e">
        <f aca="false">F98/$AF$17</f>
        <v>#NAME?</v>
      </c>
      <c r="AG98" s="180" t="e">
        <f aca="false">G98/$AG$17</f>
        <v>#NAME?</v>
      </c>
      <c r="AH98" s="180" t="e">
        <f aca="false">H98/$AH$17</f>
        <v>#NAME?</v>
      </c>
      <c r="AI98" s="180" t="e">
        <f aca="false">I98/$AI$17</f>
        <v>#NAME?</v>
      </c>
      <c r="AJ98" s="180" t="e">
        <f aca="false">J98/$AJ$17</f>
        <v>#NAME?</v>
      </c>
      <c r="AK98" s="180" t="e">
        <f aca="false">K98/$AK$17</f>
        <v>#NAME?</v>
      </c>
      <c r="AL98" s="180" t="e">
        <f aca="false">L98/$AL$17</f>
        <v>#NAME?</v>
      </c>
      <c r="AM98" s="181" t="e">
        <f aca="false">M98/$AM$17</f>
        <v>#NAME?</v>
      </c>
      <c r="AN98" s="141"/>
      <c r="AO98" s="162" t="e">
        <f aca="false">+AB98</f>
        <v>#NAME?</v>
      </c>
      <c r="AP98" s="163" t="e">
        <f aca="false">+AO98+AC98</f>
        <v>#NAME?</v>
      </c>
      <c r="AQ98" s="163" t="e">
        <f aca="false">+AP98+AD98</f>
        <v>#NAME?</v>
      </c>
      <c r="AR98" s="163" t="e">
        <f aca="false">+AQ98+AE98</f>
        <v>#NAME?</v>
      </c>
      <c r="AS98" s="163" t="e">
        <f aca="false">+AR98+AF98</f>
        <v>#NAME?</v>
      </c>
      <c r="AT98" s="163" t="e">
        <f aca="false">+AS98+AG98</f>
        <v>#NAME?</v>
      </c>
      <c r="AU98" s="163" t="e">
        <f aca="false">+AT98+AH98</f>
        <v>#NAME?</v>
      </c>
      <c r="AV98" s="163" t="e">
        <f aca="false">+AU98+AI98</f>
        <v>#NAME?</v>
      </c>
      <c r="AW98" s="163" t="e">
        <f aca="false">+AV98+AJ98</f>
        <v>#NAME?</v>
      </c>
      <c r="AX98" s="163" t="e">
        <f aca="false">+AW98+AK98</f>
        <v>#NAME?</v>
      </c>
      <c r="AY98" s="163" t="e">
        <f aca="false">+AX98+AL98</f>
        <v>#NAME?</v>
      </c>
      <c r="AZ98" s="164" t="e">
        <f aca="false">+AY98+AM98</f>
        <v>#NAME?</v>
      </c>
    </row>
    <row r="99" customFormat="false" ht="15" hidden="false" customHeight="false" outlineLevel="0" collapsed="false">
      <c r="A99" s="189" t="s">
        <v>284</v>
      </c>
      <c r="B99" s="141" t="n">
        <v>200044.44</v>
      </c>
      <c r="C99" s="141" t="n">
        <v>194849.84</v>
      </c>
      <c r="D99" s="141" t="n">
        <v>-117404.31</v>
      </c>
      <c r="E99" s="141" t="n">
        <v>88628.82</v>
      </c>
      <c r="F99" s="141" t="n">
        <v>29053.74</v>
      </c>
      <c r="G99" s="141" t="n">
        <v>43532.54</v>
      </c>
      <c r="H99" s="141" t="n">
        <v>177602.38</v>
      </c>
      <c r="I99" s="141" t="n">
        <v>73846.08</v>
      </c>
      <c r="J99" s="141" t="n">
        <v>276036.42</v>
      </c>
      <c r="K99" s="141" t="n">
        <v>106784.57</v>
      </c>
      <c r="L99" s="141" t="n">
        <v>43507.64</v>
      </c>
      <c r="M99" s="156" t="n">
        <v>89958.3</v>
      </c>
      <c r="N99" s="141"/>
      <c r="O99" s="157" t="n">
        <f aca="false">+B99</f>
        <v>200044.44</v>
      </c>
      <c r="P99" s="158" t="n">
        <f aca="false">O99+C99</f>
        <v>394894.28</v>
      </c>
      <c r="Q99" s="158" t="n">
        <f aca="false">P99+D99</f>
        <v>277489.97</v>
      </c>
      <c r="R99" s="158" t="n">
        <f aca="false">Q99+E99</f>
        <v>366118.79</v>
      </c>
      <c r="S99" s="158" t="n">
        <f aca="false">R99+F99</f>
        <v>395172.53</v>
      </c>
      <c r="T99" s="158" t="n">
        <f aca="false">S99+G99</f>
        <v>438705.07</v>
      </c>
      <c r="U99" s="158" t="n">
        <f aca="false">T99+H99</f>
        <v>616307.45</v>
      </c>
      <c r="V99" s="158" t="n">
        <f aca="false">U99+I99</f>
        <v>690153.53</v>
      </c>
      <c r="W99" s="158" t="n">
        <f aca="false">V99+J99</f>
        <v>966189.95</v>
      </c>
      <c r="X99" s="158" t="n">
        <f aca="false">W99+K99</f>
        <v>1072974.52</v>
      </c>
      <c r="Y99" s="158" t="n">
        <f aca="false">X99+L99</f>
        <v>1116482.16</v>
      </c>
      <c r="Z99" s="159" t="n">
        <f aca="false">Y99+M99</f>
        <v>1206440.46</v>
      </c>
      <c r="AA99" s="141"/>
      <c r="AB99" s="179" t="e">
        <f aca="false">+B99/AB$17</f>
        <v>#NAME?</v>
      </c>
      <c r="AC99" s="180" t="e">
        <f aca="false">C99/$AC$17</f>
        <v>#NAME?</v>
      </c>
      <c r="AD99" s="180" t="e">
        <f aca="false">D99/$AD$17</f>
        <v>#NAME?</v>
      </c>
      <c r="AE99" s="180" t="e">
        <f aca="false">E99/$AE$17</f>
        <v>#NAME?</v>
      </c>
      <c r="AF99" s="180" t="e">
        <f aca="false">F99/$AF$17</f>
        <v>#NAME?</v>
      </c>
      <c r="AG99" s="180" t="e">
        <f aca="false">G99/$AG$17</f>
        <v>#NAME?</v>
      </c>
      <c r="AH99" s="180" t="e">
        <f aca="false">H99/$AH$17</f>
        <v>#NAME?</v>
      </c>
      <c r="AI99" s="180" t="e">
        <f aca="false">I99/$AI$17</f>
        <v>#NAME?</v>
      </c>
      <c r="AJ99" s="180" t="e">
        <f aca="false">J99/$AJ$17</f>
        <v>#NAME?</v>
      </c>
      <c r="AK99" s="180" t="e">
        <f aca="false">K99/$AK$17</f>
        <v>#NAME?</v>
      </c>
      <c r="AL99" s="180" t="e">
        <f aca="false">L99/$AL$17</f>
        <v>#NAME?</v>
      </c>
      <c r="AM99" s="181" t="e">
        <f aca="false">M99/$AM$17</f>
        <v>#NAME?</v>
      </c>
      <c r="AN99" s="141"/>
      <c r="AO99" s="162" t="e">
        <f aca="false">+AB99</f>
        <v>#NAME?</v>
      </c>
      <c r="AP99" s="163" t="e">
        <f aca="false">+AO99+AC99</f>
        <v>#NAME?</v>
      </c>
      <c r="AQ99" s="163" t="e">
        <f aca="false">+AP99+AD99</f>
        <v>#NAME?</v>
      </c>
      <c r="AR99" s="163" t="e">
        <f aca="false">+AQ99+AE99</f>
        <v>#NAME?</v>
      </c>
      <c r="AS99" s="163" t="e">
        <f aca="false">+AR99+AF99</f>
        <v>#NAME?</v>
      </c>
      <c r="AT99" s="163" t="e">
        <f aca="false">+AS99+AG99</f>
        <v>#NAME?</v>
      </c>
      <c r="AU99" s="163" t="e">
        <f aca="false">+AT99+AH99</f>
        <v>#NAME?</v>
      </c>
      <c r="AV99" s="163" t="e">
        <f aca="false">+AU99+AI99</f>
        <v>#NAME?</v>
      </c>
      <c r="AW99" s="163" t="e">
        <f aca="false">+AV99+AJ99</f>
        <v>#NAME?</v>
      </c>
      <c r="AX99" s="163" t="e">
        <f aca="false">+AW99+AK99</f>
        <v>#NAME?</v>
      </c>
      <c r="AY99" s="163" t="e">
        <f aca="false">+AX99+AL99</f>
        <v>#NAME?</v>
      </c>
      <c r="AZ99" s="164" t="e">
        <f aca="false">+AY99+AM99</f>
        <v>#NAME?</v>
      </c>
    </row>
    <row r="100" customFormat="false" ht="15" hidden="false" customHeight="false" outlineLevel="0" collapsed="false">
      <c r="A100" s="189" t="s">
        <v>255</v>
      </c>
      <c r="B100" s="141" t="n">
        <v>0</v>
      </c>
      <c r="C100" s="141" t="n">
        <v>6000</v>
      </c>
      <c r="D100" s="141" t="n">
        <v>4000</v>
      </c>
      <c r="E100" s="141" t="n">
        <v>200</v>
      </c>
      <c r="F100" s="141" t="n">
        <v>1200</v>
      </c>
      <c r="G100" s="141" t="n">
        <v>1000</v>
      </c>
      <c r="H100" s="141" t="n">
        <v>1000</v>
      </c>
      <c r="I100" s="141" t="n">
        <v>1000</v>
      </c>
      <c r="J100" s="141" t="n">
        <v>500</v>
      </c>
      <c r="K100" s="141" t="n">
        <v>2000</v>
      </c>
      <c r="L100" s="141" t="n">
        <v>0</v>
      </c>
      <c r="M100" s="156" t="n">
        <v>0</v>
      </c>
      <c r="N100" s="141"/>
      <c r="O100" s="157" t="n">
        <f aca="false">+B100</f>
        <v>0</v>
      </c>
      <c r="P100" s="158" t="n">
        <f aca="false">O100+C100</f>
        <v>6000</v>
      </c>
      <c r="Q100" s="158" t="n">
        <f aca="false">P100+D100</f>
        <v>10000</v>
      </c>
      <c r="R100" s="158" t="n">
        <f aca="false">Q100+E100</f>
        <v>10200</v>
      </c>
      <c r="S100" s="158" t="n">
        <f aca="false">R100+F100</f>
        <v>11400</v>
      </c>
      <c r="T100" s="158" t="n">
        <f aca="false">S100+G100</f>
        <v>12400</v>
      </c>
      <c r="U100" s="158" t="n">
        <f aca="false">T100+H100</f>
        <v>13400</v>
      </c>
      <c r="V100" s="158" t="n">
        <f aca="false">U100+I100</f>
        <v>14400</v>
      </c>
      <c r="W100" s="158" t="n">
        <f aca="false">V100+J100</f>
        <v>14900</v>
      </c>
      <c r="X100" s="158" t="n">
        <f aca="false">W100+K100</f>
        <v>16900</v>
      </c>
      <c r="Y100" s="158" t="n">
        <f aca="false">X100+L100</f>
        <v>16900</v>
      </c>
      <c r="Z100" s="159" t="n">
        <f aca="false">Y100+M100</f>
        <v>16900</v>
      </c>
      <c r="AA100" s="141"/>
      <c r="AB100" s="179" t="e">
        <f aca="false">+B100/AB$17</f>
        <v>#NAME?</v>
      </c>
      <c r="AC100" s="180" t="e">
        <f aca="false">C100/$AC$17</f>
        <v>#NAME?</v>
      </c>
      <c r="AD100" s="180" t="e">
        <f aca="false">D100/$AD$17</f>
        <v>#NAME?</v>
      </c>
      <c r="AE100" s="180" t="e">
        <f aca="false">E100/$AE$17</f>
        <v>#NAME?</v>
      </c>
      <c r="AF100" s="180" t="e">
        <f aca="false">F100/$AF$17</f>
        <v>#NAME?</v>
      </c>
      <c r="AG100" s="180" t="e">
        <f aca="false">G100/$AG$17</f>
        <v>#NAME?</v>
      </c>
      <c r="AH100" s="180" t="e">
        <f aca="false">H100/$AH$17</f>
        <v>#NAME?</v>
      </c>
      <c r="AI100" s="180" t="e">
        <f aca="false">I100/$AI$17</f>
        <v>#NAME?</v>
      </c>
      <c r="AJ100" s="180" t="e">
        <f aca="false">J100/$AJ$17</f>
        <v>#NAME?</v>
      </c>
      <c r="AK100" s="180" t="e">
        <f aca="false">K100/$AK$17</f>
        <v>#NAME?</v>
      </c>
      <c r="AL100" s="180" t="e">
        <f aca="false">L100/$AL$17</f>
        <v>#NAME?</v>
      </c>
      <c r="AM100" s="181" t="e">
        <f aca="false">M100/$AM$17</f>
        <v>#NAME?</v>
      </c>
      <c r="AN100" s="141"/>
      <c r="AO100" s="162" t="e">
        <f aca="false">+AB100</f>
        <v>#NAME?</v>
      </c>
      <c r="AP100" s="163" t="e">
        <f aca="false">+AO100+AC100</f>
        <v>#NAME?</v>
      </c>
      <c r="AQ100" s="163" t="e">
        <f aca="false">+AP100+AD100</f>
        <v>#NAME?</v>
      </c>
      <c r="AR100" s="163" t="e">
        <f aca="false">+AQ100+AE100</f>
        <v>#NAME?</v>
      </c>
      <c r="AS100" s="163" t="e">
        <f aca="false">+AR100+AF100</f>
        <v>#NAME?</v>
      </c>
      <c r="AT100" s="163" t="e">
        <f aca="false">+AS100+AG100</f>
        <v>#NAME?</v>
      </c>
      <c r="AU100" s="163" t="e">
        <f aca="false">+AT100+AH100</f>
        <v>#NAME?</v>
      </c>
      <c r="AV100" s="163" t="e">
        <f aca="false">+AU100+AI100</f>
        <v>#NAME?</v>
      </c>
      <c r="AW100" s="163" t="e">
        <f aca="false">+AV100+AJ100</f>
        <v>#NAME?</v>
      </c>
      <c r="AX100" s="163" t="e">
        <f aca="false">+AW100+AK100</f>
        <v>#NAME?</v>
      </c>
      <c r="AY100" s="163" t="e">
        <f aca="false">+AX100+AL100</f>
        <v>#NAME?</v>
      </c>
      <c r="AZ100" s="164" t="e">
        <f aca="false">+AY100+AM100</f>
        <v>#NAME?</v>
      </c>
    </row>
    <row r="101" customFormat="false" ht="15" hidden="false" customHeight="false" outlineLevel="0" collapsed="false">
      <c r="A101" s="189" t="s">
        <v>313</v>
      </c>
      <c r="B101" s="141" t="n">
        <v>0</v>
      </c>
      <c r="C101" s="141" t="n">
        <v>0</v>
      </c>
      <c r="D101" s="141" t="n">
        <v>0</v>
      </c>
      <c r="E101" s="141" t="n">
        <v>0</v>
      </c>
      <c r="F101" s="141" t="n">
        <v>0</v>
      </c>
      <c r="G101" s="141" t="n">
        <v>0</v>
      </c>
      <c r="H101" s="141" t="n">
        <v>0</v>
      </c>
      <c r="I101" s="141" t="n">
        <v>0</v>
      </c>
      <c r="J101" s="141" t="n">
        <v>0</v>
      </c>
      <c r="K101" s="141" t="n">
        <v>0</v>
      </c>
      <c r="L101" s="141" t="n">
        <v>0</v>
      </c>
      <c r="M101" s="156" t="n">
        <v>0</v>
      </c>
      <c r="N101" s="141"/>
      <c r="O101" s="157" t="n">
        <f aca="false">+B101</f>
        <v>0</v>
      </c>
      <c r="P101" s="158" t="n">
        <f aca="false">O101+C101</f>
        <v>0</v>
      </c>
      <c r="Q101" s="158" t="n">
        <f aca="false">P101+D101</f>
        <v>0</v>
      </c>
      <c r="R101" s="158" t="n">
        <f aca="false">Q101+E101</f>
        <v>0</v>
      </c>
      <c r="S101" s="158" t="n">
        <f aca="false">R101+F101</f>
        <v>0</v>
      </c>
      <c r="T101" s="158" t="n">
        <f aca="false">S101+G101</f>
        <v>0</v>
      </c>
      <c r="U101" s="158" t="n">
        <f aca="false">T101+H101</f>
        <v>0</v>
      </c>
      <c r="V101" s="158" t="n">
        <f aca="false">U101+I101</f>
        <v>0</v>
      </c>
      <c r="W101" s="158" t="n">
        <f aca="false">V101+J101</f>
        <v>0</v>
      </c>
      <c r="X101" s="158" t="n">
        <f aca="false">W101+K101</f>
        <v>0</v>
      </c>
      <c r="Y101" s="158" t="n">
        <f aca="false">X101+L101</f>
        <v>0</v>
      </c>
      <c r="Z101" s="159" t="n">
        <f aca="false">Y101+M101</f>
        <v>0</v>
      </c>
      <c r="AA101" s="141"/>
      <c r="AB101" s="179" t="e">
        <f aca="false">+B101/AB$17</f>
        <v>#NAME?</v>
      </c>
      <c r="AC101" s="180" t="e">
        <f aca="false">C101/$AC$17</f>
        <v>#NAME?</v>
      </c>
      <c r="AD101" s="180" t="e">
        <f aca="false">D101/$AD$17</f>
        <v>#NAME?</v>
      </c>
      <c r="AE101" s="180" t="e">
        <f aca="false">E101/$AE$17</f>
        <v>#NAME?</v>
      </c>
      <c r="AF101" s="180" t="e">
        <f aca="false">F101/$AF$17</f>
        <v>#NAME?</v>
      </c>
      <c r="AG101" s="180" t="e">
        <f aca="false">G101/$AG$17</f>
        <v>#NAME?</v>
      </c>
      <c r="AH101" s="180" t="e">
        <f aca="false">H101/$AH$17</f>
        <v>#NAME?</v>
      </c>
      <c r="AI101" s="180" t="e">
        <f aca="false">I101/$AI$17</f>
        <v>#NAME?</v>
      </c>
      <c r="AJ101" s="180" t="e">
        <f aca="false">J101/$AJ$17</f>
        <v>#NAME?</v>
      </c>
      <c r="AK101" s="180" t="e">
        <f aca="false">K101/$AK$17</f>
        <v>#NAME?</v>
      </c>
      <c r="AL101" s="180" t="e">
        <f aca="false">L101/$AL$17</f>
        <v>#NAME?</v>
      </c>
      <c r="AM101" s="181" t="e">
        <f aca="false">M101/$AM$17</f>
        <v>#NAME?</v>
      </c>
      <c r="AN101" s="141"/>
      <c r="AO101" s="162" t="e">
        <f aca="false">+AB101</f>
        <v>#NAME?</v>
      </c>
      <c r="AP101" s="163" t="e">
        <f aca="false">+AO101+AC101</f>
        <v>#NAME?</v>
      </c>
      <c r="AQ101" s="163" t="e">
        <f aca="false">+AP101+AD101</f>
        <v>#NAME?</v>
      </c>
      <c r="AR101" s="163" t="e">
        <f aca="false">+AQ101+AE101</f>
        <v>#NAME?</v>
      </c>
      <c r="AS101" s="163" t="e">
        <f aca="false">+AR101+AF101</f>
        <v>#NAME?</v>
      </c>
      <c r="AT101" s="163" t="e">
        <f aca="false">+AS101+AG101</f>
        <v>#NAME?</v>
      </c>
      <c r="AU101" s="163" t="e">
        <f aca="false">+AT101+AH101</f>
        <v>#NAME?</v>
      </c>
      <c r="AV101" s="163" t="e">
        <f aca="false">+AU101+AI101</f>
        <v>#NAME?</v>
      </c>
      <c r="AW101" s="163" t="e">
        <f aca="false">+AV101+AJ101</f>
        <v>#NAME?</v>
      </c>
      <c r="AX101" s="163" t="e">
        <f aca="false">+AW101+AK101</f>
        <v>#NAME?</v>
      </c>
      <c r="AY101" s="163" t="e">
        <f aca="false">+AX101+AL101</f>
        <v>#NAME?</v>
      </c>
      <c r="AZ101" s="164" t="e">
        <f aca="false">+AY101+AM101</f>
        <v>#NAME?</v>
      </c>
    </row>
    <row r="102" customFormat="false" ht="15" hidden="false" customHeight="false" outlineLevel="0" collapsed="false">
      <c r="A102" s="189" t="s">
        <v>314</v>
      </c>
      <c r="B102" s="141" t="n">
        <v>0</v>
      </c>
      <c r="C102" s="141" t="n">
        <v>0</v>
      </c>
      <c r="D102" s="141" t="n">
        <v>0</v>
      </c>
      <c r="E102" s="141" t="n">
        <v>0</v>
      </c>
      <c r="F102" s="141" t="n">
        <v>0</v>
      </c>
      <c r="G102" s="141" t="n">
        <v>0</v>
      </c>
      <c r="H102" s="141" t="n">
        <v>0</v>
      </c>
      <c r="I102" s="141" t="n">
        <v>0</v>
      </c>
      <c r="J102" s="141" t="n">
        <v>0</v>
      </c>
      <c r="K102" s="141" t="n">
        <v>0</v>
      </c>
      <c r="L102" s="141" t="n">
        <v>0</v>
      </c>
      <c r="M102" s="156" t="n">
        <v>0</v>
      </c>
      <c r="N102" s="141"/>
      <c r="O102" s="157" t="n">
        <f aca="false">+B102</f>
        <v>0</v>
      </c>
      <c r="P102" s="158" t="n">
        <f aca="false">O102+C102</f>
        <v>0</v>
      </c>
      <c r="Q102" s="158" t="n">
        <f aca="false">P102+D102</f>
        <v>0</v>
      </c>
      <c r="R102" s="158" t="n">
        <f aca="false">Q102+E102</f>
        <v>0</v>
      </c>
      <c r="S102" s="158" t="n">
        <f aca="false">R102+F102</f>
        <v>0</v>
      </c>
      <c r="T102" s="158" t="n">
        <f aca="false">S102+G102</f>
        <v>0</v>
      </c>
      <c r="U102" s="158" t="n">
        <f aca="false">T102+H102</f>
        <v>0</v>
      </c>
      <c r="V102" s="158" t="n">
        <f aca="false">U102+I102</f>
        <v>0</v>
      </c>
      <c r="W102" s="158" t="n">
        <f aca="false">V102+J102</f>
        <v>0</v>
      </c>
      <c r="X102" s="158" t="n">
        <f aca="false">W102+K102</f>
        <v>0</v>
      </c>
      <c r="Y102" s="158" t="n">
        <f aca="false">X102+L102</f>
        <v>0</v>
      </c>
      <c r="Z102" s="159" t="n">
        <f aca="false">Y102+M102</f>
        <v>0</v>
      </c>
      <c r="AA102" s="141"/>
      <c r="AB102" s="179" t="e">
        <f aca="false">+B102/AB$17</f>
        <v>#NAME?</v>
      </c>
      <c r="AC102" s="180" t="e">
        <f aca="false">C102/$AC$17</f>
        <v>#NAME?</v>
      </c>
      <c r="AD102" s="180" t="e">
        <f aca="false">D102/$AD$17</f>
        <v>#NAME?</v>
      </c>
      <c r="AE102" s="180" t="e">
        <f aca="false">E102/$AE$17</f>
        <v>#NAME?</v>
      </c>
      <c r="AF102" s="180" t="e">
        <f aca="false">F102/$AF$17</f>
        <v>#NAME?</v>
      </c>
      <c r="AG102" s="180" t="e">
        <f aca="false">G102/$AG$17</f>
        <v>#NAME?</v>
      </c>
      <c r="AH102" s="180" t="e">
        <f aca="false">H102/$AH$17</f>
        <v>#NAME?</v>
      </c>
      <c r="AI102" s="180" t="e">
        <f aca="false">I102/$AI$17</f>
        <v>#NAME?</v>
      </c>
      <c r="AJ102" s="180" t="e">
        <f aca="false">J102/$AJ$17</f>
        <v>#NAME?</v>
      </c>
      <c r="AK102" s="180" t="e">
        <f aca="false">K102/$AK$17</f>
        <v>#NAME?</v>
      </c>
      <c r="AL102" s="180" t="e">
        <f aca="false">L102/$AL$17</f>
        <v>#NAME?</v>
      </c>
      <c r="AM102" s="181" t="e">
        <f aca="false">M102/$AM$17</f>
        <v>#NAME?</v>
      </c>
      <c r="AN102" s="141"/>
      <c r="AO102" s="162" t="e">
        <f aca="false">+AB102</f>
        <v>#NAME?</v>
      </c>
      <c r="AP102" s="163" t="e">
        <f aca="false">+AO102+AC102</f>
        <v>#NAME?</v>
      </c>
      <c r="AQ102" s="163" t="e">
        <f aca="false">+AP102+AD102</f>
        <v>#NAME?</v>
      </c>
      <c r="AR102" s="163" t="e">
        <f aca="false">+AQ102+AE102</f>
        <v>#NAME?</v>
      </c>
      <c r="AS102" s="163" t="e">
        <f aca="false">+AR102+AF102</f>
        <v>#NAME?</v>
      </c>
      <c r="AT102" s="163" t="e">
        <f aca="false">+AS102+AG102</f>
        <v>#NAME?</v>
      </c>
      <c r="AU102" s="163" t="e">
        <f aca="false">+AT102+AH102</f>
        <v>#NAME?</v>
      </c>
      <c r="AV102" s="163" t="e">
        <f aca="false">+AU102+AI102</f>
        <v>#NAME?</v>
      </c>
      <c r="AW102" s="163" t="e">
        <f aca="false">+AV102+AJ102</f>
        <v>#NAME?</v>
      </c>
      <c r="AX102" s="163" t="e">
        <f aca="false">+AW102+AK102</f>
        <v>#NAME?</v>
      </c>
      <c r="AY102" s="163" t="e">
        <f aca="false">+AX102+AL102</f>
        <v>#NAME?</v>
      </c>
      <c r="AZ102" s="164" t="e">
        <f aca="false">+AY102+AM102</f>
        <v>#NAME?</v>
      </c>
    </row>
    <row r="103" customFormat="false" ht="15" hidden="false" customHeight="false" outlineLevel="0" collapsed="false">
      <c r="A103" s="189" t="s">
        <v>258</v>
      </c>
      <c r="B103" s="141" t="n">
        <v>13920.69</v>
      </c>
      <c r="C103" s="141" t="n">
        <v>26356.32</v>
      </c>
      <c r="D103" s="141" t="n">
        <v>26642.2</v>
      </c>
      <c r="E103" s="141" t="n">
        <v>26591.04</v>
      </c>
      <c r="F103" s="141" t="n">
        <v>26616.67</v>
      </c>
      <c r="G103" s="141" t="n">
        <v>1848.62</v>
      </c>
      <c r="H103" s="141" t="n">
        <v>1849</v>
      </c>
      <c r="I103" s="141" t="n">
        <v>1853</v>
      </c>
      <c r="J103" s="141" t="n">
        <v>1951</v>
      </c>
      <c r="K103" s="141" t="n">
        <v>1953</v>
      </c>
      <c r="L103" s="141" t="n">
        <v>1961</v>
      </c>
      <c r="M103" s="156" t="n">
        <v>1950</v>
      </c>
      <c r="N103" s="141"/>
      <c r="O103" s="157" t="n">
        <f aca="false">+B103</f>
        <v>13920.69</v>
      </c>
      <c r="P103" s="158" t="n">
        <f aca="false">O103+C103</f>
        <v>40277.01</v>
      </c>
      <c r="Q103" s="158" t="n">
        <f aca="false">P103+D103</f>
        <v>66919.21</v>
      </c>
      <c r="R103" s="158" t="n">
        <f aca="false">Q103+E103</f>
        <v>93510.25</v>
      </c>
      <c r="S103" s="158" t="n">
        <f aca="false">R103+F103</f>
        <v>120126.92</v>
      </c>
      <c r="T103" s="158" t="n">
        <f aca="false">S103+G103</f>
        <v>121975.54</v>
      </c>
      <c r="U103" s="158" t="n">
        <f aca="false">T103+H103</f>
        <v>123824.54</v>
      </c>
      <c r="V103" s="158" t="n">
        <f aca="false">U103+I103</f>
        <v>125677.54</v>
      </c>
      <c r="W103" s="158" t="n">
        <f aca="false">V103+J103</f>
        <v>127628.54</v>
      </c>
      <c r="X103" s="158" t="n">
        <f aca="false">W103+K103</f>
        <v>129581.54</v>
      </c>
      <c r="Y103" s="158" t="n">
        <f aca="false">X103+L103</f>
        <v>131542.54</v>
      </c>
      <c r="Z103" s="159" t="n">
        <f aca="false">Y103+M103</f>
        <v>133492.54</v>
      </c>
      <c r="AA103" s="141"/>
      <c r="AB103" s="179" t="e">
        <f aca="false">+B103/AB$17</f>
        <v>#NAME?</v>
      </c>
      <c r="AC103" s="180" t="e">
        <f aca="false">C103/$AC$17</f>
        <v>#NAME?</v>
      </c>
      <c r="AD103" s="180" t="e">
        <f aca="false">D103/$AD$17</f>
        <v>#NAME?</v>
      </c>
      <c r="AE103" s="180" t="e">
        <f aca="false">E103/$AE$17</f>
        <v>#NAME?</v>
      </c>
      <c r="AF103" s="180" t="e">
        <f aca="false">F103/$AF$17</f>
        <v>#NAME?</v>
      </c>
      <c r="AG103" s="180" t="e">
        <f aca="false">G103/$AG$17</f>
        <v>#NAME?</v>
      </c>
      <c r="AH103" s="180" t="e">
        <f aca="false">H103/$AH$17</f>
        <v>#NAME?</v>
      </c>
      <c r="AI103" s="180" t="e">
        <f aca="false">I103/$AI$17</f>
        <v>#NAME?</v>
      </c>
      <c r="AJ103" s="180" t="e">
        <f aca="false">J103/$AJ$17</f>
        <v>#NAME?</v>
      </c>
      <c r="AK103" s="180" t="e">
        <f aca="false">K103/$AK$17</f>
        <v>#NAME?</v>
      </c>
      <c r="AL103" s="180" t="e">
        <f aca="false">L103/$AL$17</f>
        <v>#NAME?</v>
      </c>
      <c r="AM103" s="181" t="e">
        <f aca="false">M103/$AM$17</f>
        <v>#NAME?</v>
      </c>
      <c r="AN103" s="141"/>
      <c r="AO103" s="162" t="e">
        <f aca="false">+AB103</f>
        <v>#NAME?</v>
      </c>
      <c r="AP103" s="163" t="e">
        <f aca="false">+AO103+AC103</f>
        <v>#NAME?</v>
      </c>
      <c r="AQ103" s="163" t="e">
        <f aca="false">+AP103+AD103</f>
        <v>#NAME?</v>
      </c>
      <c r="AR103" s="163" t="e">
        <f aca="false">+AQ103+AE103</f>
        <v>#NAME?</v>
      </c>
      <c r="AS103" s="163" t="e">
        <f aca="false">+AR103+AF103</f>
        <v>#NAME?</v>
      </c>
      <c r="AT103" s="163" t="e">
        <f aca="false">+AS103+AG103</f>
        <v>#NAME?</v>
      </c>
      <c r="AU103" s="163" t="e">
        <f aca="false">+AT103+AH103</f>
        <v>#NAME?</v>
      </c>
      <c r="AV103" s="163" t="e">
        <f aca="false">+AU103+AI103</f>
        <v>#NAME?</v>
      </c>
      <c r="AW103" s="163" t="e">
        <f aca="false">+AV103+AJ103</f>
        <v>#NAME?</v>
      </c>
      <c r="AX103" s="163" t="e">
        <f aca="false">+AW103+AK103</f>
        <v>#NAME?</v>
      </c>
      <c r="AY103" s="163" t="e">
        <f aca="false">+AX103+AL103</f>
        <v>#NAME?</v>
      </c>
      <c r="AZ103" s="164" t="e">
        <f aca="false">+AY103+AM103</f>
        <v>#NAME?</v>
      </c>
    </row>
    <row r="104" customFormat="false" ht="15" hidden="false" customHeight="false" outlineLevel="0" collapsed="false">
      <c r="A104" s="189" t="s">
        <v>259</v>
      </c>
      <c r="B104" s="141" t="n">
        <v>147900</v>
      </c>
      <c r="C104" s="141" t="n">
        <v>155100</v>
      </c>
      <c r="D104" s="141" t="n">
        <v>160800</v>
      </c>
      <c r="E104" s="141" t="n">
        <v>154800</v>
      </c>
      <c r="F104" s="141" t="n">
        <v>154800</v>
      </c>
      <c r="G104" s="141" t="n">
        <v>155999.81</v>
      </c>
      <c r="H104" s="141" t="n">
        <v>161700</v>
      </c>
      <c r="I104" s="141" t="n">
        <v>161700</v>
      </c>
      <c r="J104" s="141" t="n">
        <v>162600</v>
      </c>
      <c r="K104" s="141" t="n">
        <v>164040</v>
      </c>
      <c r="L104" s="141" t="n">
        <v>168039</v>
      </c>
      <c r="M104" s="156" t="n">
        <v>171324</v>
      </c>
      <c r="N104" s="141"/>
      <c r="O104" s="157" t="n">
        <f aca="false">+B104</f>
        <v>147900</v>
      </c>
      <c r="P104" s="158" t="n">
        <f aca="false">O104+C104</f>
        <v>303000</v>
      </c>
      <c r="Q104" s="158" t="n">
        <f aca="false">P104+D104</f>
        <v>463800</v>
      </c>
      <c r="R104" s="158" t="n">
        <f aca="false">Q104+E104</f>
        <v>618600</v>
      </c>
      <c r="S104" s="158" t="n">
        <f aca="false">R104+F104</f>
        <v>773400</v>
      </c>
      <c r="T104" s="158" t="n">
        <f aca="false">S104+G104</f>
        <v>929399.81</v>
      </c>
      <c r="U104" s="158" t="n">
        <f aca="false">T104+H104</f>
        <v>1091099.81</v>
      </c>
      <c r="V104" s="158" t="n">
        <f aca="false">U104+I104</f>
        <v>1252799.81</v>
      </c>
      <c r="W104" s="158" t="n">
        <f aca="false">V104+J104</f>
        <v>1415399.81</v>
      </c>
      <c r="X104" s="158" t="n">
        <f aca="false">W104+K104</f>
        <v>1579439.81</v>
      </c>
      <c r="Y104" s="158" t="n">
        <f aca="false">X104+L104</f>
        <v>1747478.81</v>
      </c>
      <c r="Z104" s="159" t="n">
        <f aca="false">Y104+M104</f>
        <v>1918802.81</v>
      </c>
      <c r="AA104" s="141"/>
      <c r="AB104" s="179" t="e">
        <f aca="false">+B104/AB$17</f>
        <v>#NAME?</v>
      </c>
      <c r="AC104" s="180" t="e">
        <f aca="false">C104/$AC$17</f>
        <v>#NAME?</v>
      </c>
      <c r="AD104" s="180" t="e">
        <f aca="false">D104/$AD$17</f>
        <v>#NAME?</v>
      </c>
      <c r="AE104" s="180" t="e">
        <f aca="false">E104/$AE$17</f>
        <v>#NAME?</v>
      </c>
      <c r="AF104" s="180" t="e">
        <f aca="false">F104/$AF$17</f>
        <v>#NAME?</v>
      </c>
      <c r="AG104" s="180" t="e">
        <f aca="false">G104/$AG$17</f>
        <v>#NAME?</v>
      </c>
      <c r="AH104" s="180" t="e">
        <f aca="false">H104/$AH$17</f>
        <v>#NAME?</v>
      </c>
      <c r="AI104" s="180" t="e">
        <f aca="false">I104/$AI$17</f>
        <v>#NAME?</v>
      </c>
      <c r="AJ104" s="180" t="e">
        <f aca="false">J104/$AJ$17</f>
        <v>#NAME?</v>
      </c>
      <c r="AK104" s="180" t="e">
        <f aca="false">K104/$AK$17</f>
        <v>#NAME?</v>
      </c>
      <c r="AL104" s="180" t="e">
        <f aca="false">L104/$AL$17</f>
        <v>#NAME?</v>
      </c>
      <c r="AM104" s="181" t="e">
        <f aca="false">M104/$AM$17</f>
        <v>#NAME?</v>
      </c>
      <c r="AN104" s="141"/>
      <c r="AO104" s="162" t="e">
        <f aca="false">+AB104</f>
        <v>#NAME?</v>
      </c>
      <c r="AP104" s="163" t="e">
        <f aca="false">+AO104+AC104</f>
        <v>#NAME?</v>
      </c>
      <c r="AQ104" s="163" t="e">
        <f aca="false">+AP104+AD104</f>
        <v>#NAME?</v>
      </c>
      <c r="AR104" s="163" t="e">
        <f aca="false">+AQ104+AE104</f>
        <v>#NAME?</v>
      </c>
      <c r="AS104" s="163" t="e">
        <f aca="false">+AR104+AF104</f>
        <v>#NAME?</v>
      </c>
      <c r="AT104" s="163" t="e">
        <f aca="false">+AS104+AG104</f>
        <v>#NAME?</v>
      </c>
      <c r="AU104" s="163" t="e">
        <f aca="false">+AT104+AH104</f>
        <v>#NAME?</v>
      </c>
      <c r="AV104" s="163" t="e">
        <f aca="false">+AU104+AI104</f>
        <v>#NAME?</v>
      </c>
      <c r="AW104" s="163" t="e">
        <f aca="false">+AV104+AJ104</f>
        <v>#NAME?</v>
      </c>
      <c r="AX104" s="163" t="e">
        <f aca="false">+AW104+AK104</f>
        <v>#NAME?</v>
      </c>
      <c r="AY104" s="163" t="e">
        <f aca="false">+AX104+AL104</f>
        <v>#NAME?</v>
      </c>
      <c r="AZ104" s="164" t="e">
        <f aca="false">+AY104+AM104</f>
        <v>#NAME?</v>
      </c>
    </row>
    <row r="105" customFormat="false" ht="15" hidden="false" customHeight="false" outlineLevel="0" collapsed="false">
      <c r="A105" s="188" t="s">
        <v>260</v>
      </c>
      <c r="B105" s="182" t="n">
        <v>410688.92</v>
      </c>
      <c r="C105" s="182" t="n">
        <v>467089.5</v>
      </c>
      <c r="D105" s="182" t="n">
        <v>175781.17</v>
      </c>
      <c r="E105" s="182" t="n">
        <v>375499.43</v>
      </c>
      <c r="F105" s="182" t="n">
        <v>287701.69</v>
      </c>
      <c r="G105" s="182" t="n">
        <v>284689.87</v>
      </c>
      <c r="H105" s="182" t="n">
        <v>377721.7</v>
      </c>
      <c r="I105" s="182" t="n">
        <v>268949.77</v>
      </c>
      <c r="J105" s="182" t="n">
        <v>511873.2</v>
      </c>
      <c r="K105" s="182" t="n">
        <v>369999.1</v>
      </c>
      <c r="L105" s="182" t="n">
        <v>294960.77</v>
      </c>
      <c r="M105" s="182" t="n">
        <v>523103.42</v>
      </c>
      <c r="N105" s="141"/>
      <c r="O105" s="184" t="n">
        <f aca="false">+B105</f>
        <v>410688.92</v>
      </c>
      <c r="P105" s="184" t="n">
        <f aca="false">O105+C105</f>
        <v>877778.42</v>
      </c>
      <c r="Q105" s="184" t="n">
        <f aca="false">P105+D105</f>
        <v>1053559.59</v>
      </c>
      <c r="R105" s="184" t="n">
        <f aca="false">Q105+E105</f>
        <v>1429059.02</v>
      </c>
      <c r="S105" s="184" t="n">
        <f aca="false">R105+F105</f>
        <v>1716760.71</v>
      </c>
      <c r="T105" s="184" t="n">
        <f aca="false">S105+G105</f>
        <v>2001450.58</v>
      </c>
      <c r="U105" s="184" t="n">
        <f aca="false">T105+H105</f>
        <v>2379172.28</v>
      </c>
      <c r="V105" s="184" t="n">
        <f aca="false">U105+I105</f>
        <v>2648122.05</v>
      </c>
      <c r="W105" s="184" t="n">
        <f aca="false">V105+J105</f>
        <v>3159995.25</v>
      </c>
      <c r="X105" s="184" t="n">
        <f aca="false">W105+K105</f>
        <v>3529994.35</v>
      </c>
      <c r="Y105" s="184" t="n">
        <f aca="false">X105+L105</f>
        <v>3824955.12</v>
      </c>
      <c r="Z105" s="184" t="n">
        <f aca="false">Y105+M105</f>
        <v>4348058.54</v>
      </c>
      <c r="AA105" s="141"/>
      <c r="AB105" s="185" t="e">
        <f aca="false">+B105/AB$17</f>
        <v>#NAME?</v>
      </c>
      <c r="AC105" s="185" t="e">
        <f aca="false">C105/$AC$17</f>
        <v>#NAME?</v>
      </c>
      <c r="AD105" s="185" t="e">
        <f aca="false">D105/$AD$17</f>
        <v>#NAME?</v>
      </c>
      <c r="AE105" s="185" t="e">
        <f aca="false">E105/$AE$17</f>
        <v>#NAME?</v>
      </c>
      <c r="AF105" s="185" t="e">
        <f aca="false">F105/$AF$17</f>
        <v>#NAME?</v>
      </c>
      <c r="AG105" s="185" t="e">
        <f aca="false">G105/$AG$17</f>
        <v>#NAME?</v>
      </c>
      <c r="AH105" s="185" t="e">
        <f aca="false">H105/$AH$17</f>
        <v>#NAME?</v>
      </c>
      <c r="AI105" s="185" t="e">
        <f aca="false">I105/$AI$17</f>
        <v>#NAME?</v>
      </c>
      <c r="AJ105" s="185" t="e">
        <f aca="false">J105/$AJ$17</f>
        <v>#NAME?</v>
      </c>
      <c r="AK105" s="185" t="e">
        <f aca="false">K105/$AK$17</f>
        <v>#NAME?</v>
      </c>
      <c r="AL105" s="185" t="e">
        <f aca="false">L105/$AL$17</f>
        <v>#NAME?</v>
      </c>
      <c r="AM105" s="185" t="e">
        <f aca="false">M105/$AM$17</f>
        <v>#NAME?</v>
      </c>
      <c r="AN105" s="141"/>
      <c r="AO105" s="186" t="e">
        <f aca="false">+AB105</f>
        <v>#NAME?</v>
      </c>
      <c r="AP105" s="186" t="e">
        <f aca="false">+AO105+AC105</f>
        <v>#NAME?</v>
      </c>
      <c r="AQ105" s="186" t="e">
        <f aca="false">+AP105+AD105</f>
        <v>#NAME?</v>
      </c>
      <c r="AR105" s="186" t="e">
        <f aca="false">+AQ105+AE105</f>
        <v>#NAME?</v>
      </c>
      <c r="AS105" s="186" t="e">
        <f aca="false">+AR105+AF105</f>
        <v>#NAME?</v>
      </c>
      <c r="AT105" s="186" t="e">
        <f aca="false">+AS105+AG105</f>
        <v>#NAME?</v>
      </c>
      <c r="AU105" s="186" t="e">
        <f aca="false">+AT105+AH105</f>
        <v>#NAME?</v>
      </c>
      <c r="AV105" s="186" t="e">
        <f aca="false">+AU105+AI105</f>
        <v>#NAME?</v>
      </c>
      <c r="AW105" s="186" t="e">
        <f aca="false">+AV105+AJ105</f>
        <v>#NAME?</v>
      </c>
      <c r="AX105" s="186" t="e">
        <f aca="false">+AW105+AK105</f>
        <v>#NAME?</v>
      </c>
      <c r="AY105" s="186" t="e">
        <f aca="false">+AX105+AL105</f>
        <v>#NAME?</v>
      </c>
      <c r="AZ105" s="186" t="e">
        <f aca="false">+AY105+AM105</f>
        <v>#NAME?</v>
      </c>
    </row>
    <row r="106" customFormat="false" ht="15" hidden="false" customHeight="false" outlineLevel="0" collapsed="false">
      <c r="A106" s="189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56"/>
      <c r="N106" s="141"/>
      <c r="O106" s="157" t="n">
        <f aca="false">+B106</f>
        <v>0</v>
      </c>
      <c r="P106" s="158" t="n">
        <f aca="false">O106+C106</f>
        <v>0</v>
      </c>
      <c r="Q106" s="158" t="n">
        <f aca="false">P106+D106</f>
        <v>0</v>
      </c>
      <c r="R106" s="158" t="n">
        <f aca="false">Q106+E106</f>
        <v>0</v>
      </c>
      <c r="S106" s="158" t="n">
        <f aca="false">R106+F106</f>
        <v>0</v>
      </c>
      <c r="T106" s="158" t="n">
        <f aca="false">S106+G106</f>
        <v>0</v>
      </c>
      <c r="U106" s="158" t="n">
        <f aca="false">T106+H106</f>
        <v>0</v>
      </c>
      <c r="V106" s="158" t="n">
        <f aca="false">U106+I106</f>
        <v>0</v>
      </c>
      <c r="W106" s="158" t="n">
        <f aca="false">V106+J106</f>
        <v>0</v>
      </c>
      <c r="X106" s="158" t="n">
        <f aca="false">W106+K106</f>
        <v>0</v>
      </c>
      <c r="Y106" s="158" t="n">
        <f aca="false">X106+L106</f>
        <v>0</v>
      </c>
      <c r="Z106" s="159" t="n">
        <f aca="false">Y106+M106</f>
        <v>0</v>
      </c>
      <c r="AA106" s="141"/>
      <c r="AB106" s="179" t="e">
        <f aca="false">+B106/AB$17</f>
        <v>#NAME?</v>
      </c>
      <c r="AC106" s="180" t="e">
        <f aca="false">C106/$AC$17</f>
        <v>#NAME?</v>
      </c>
      <c r="AD106" s="180" t="e">
        <f aca="false">D106/$AD$17</f>
        <v>#NAME?</v>
      </c>
      <c r="AE106" s="180" t="e">
        <f aca="false">E106/$AE$17</f>
        <v>#NAME?</v>
      </c>
      <c r="AF106" s="180" t="e">
        <f aca="false">F106/$AF$17</f>
        <v>#NAME?</v>
      </c>
      <c r="AG106" s="180" t="e">
        <f aca="false">G106/$AG$17</f>
        <v>#NAME?</v>
      </c>
      <c r="AH106" s="180" t="e">
        <f aca="false">H106/$AH$17</f>
        <v>#NAME?</v>
      </c>
      <c r="AI106" s="180" t="e">
        <f aca="false">I106/$AI$17</f>
        <v>#NAME?</v>
      </c>
      <c r="AJ106" s="180" t="e">
        <f aca="false">J106/$AJ$17</f>
        <v>#NAME?</v>
      </c>
      <c r="AK106" s="180" t="e">
        <f aca="false">K106/$AK$17</f>
        <v>#NAME?</v>
      </c>
      <c r="AL106" s="180" t="e">
        <f aca="false">L106/$AL$17</f>
        <v>#NAME?</v>
      </c>
      <c r="AM106" s="181" t="e">
        <f aca="false">M106/$AM$17</f>
        <v>#NAME?</v>
      </c>
      <c r="AN106" s="141"/>
      <c r="AO106" s="162" t="e">
        <f aca="false">+AB106</f>
        <v>#NAME?</v>
      </c>
      <c r="AP106" s="163" t="e">
        <f aca="false">+AO106+AC106</f>
        <v>#NAME?</v>
      </c>
      <c r="AQ106" s="163" t="e">
        <f aca="false">+AP106+AD106</f>
        <v>#NAME?</v>
      </c>
      <c r="AR106" s="163" t="e">
        <f aca="false">+AQ106+AE106</f>
        <v>#NAME?</v>
      </c>
      <c r="AS106" s="163" t="e">
        <f aca="false">+AR106+AF106</f>
        <v>#NAME?</v>
      </c>
      <c r="AT106" s="163" t="e">
        <f aca="false">+AS106+AG106</f>
        <v>#NAME?</v>
      </c>
      <c r="AU106" s="163" t="e">
        <f aca="false">+AT106+AH106</f>
        <v>#NAME?</v>
      </c>
      <c r="AV106" s="163" t="e">
        <f aca="false">+AU106+AI106</f>
        <v>#NAME?</v>
      </c>
      <c r="AW106" s="163" t="e">
        <f aca="false">+AV106+AJ106</f>
        <v>#NAME?</v>
      </c>
      <c r="AX106" s="163" t="e">
        <f aca="false">+AW106+AK106</f>
        <v>#NAME?</v>
      </c>
      <c r="AY106" s="163" t="e">
        <f aca="false">+AX106+AL106</f>
        <v>#NAME?</v>
      </c>
      <c r="AZ106" s="164" t="e">
        <f aca="false">+AY106+AM106</f>
        <v>#NAME?</v>
      </c>
    </row>
    <row r="107" customFormat="false" ht="15" hidden="false" customHeight="false" outlineLevel="0" collapsed="false">
      <c r="A107" s="188" t="s">
        <v>261</v>
      </c>
      <c r="B107" s="182" t="n">
        <f aca="false">B59+B70-B78-B86-B105</f>
        <v>568069.41</v>
      </c>
      <c r="C107" s="182" t="n">
        <f aca="false">C59+C70-C78-C86-C105</f>
        <v>-2544605.92</v>
      </c>
      <c r="D107" s="182" t="n">
        <f aca="false">D59+D70-D78-D86-D105</f>
        <v>-625591.38</v>
      </c>
      <c r="E107" s="182" t="n">
        <f aca="false">E59+E70-E78-E86-E105</f>
        <v>-1150827.53</v>
      </c>
      <c r="F107" s="182" t="n">
        <f aca="false">F59+F70-F78-F86-F105</f>
        <v>-1546704.23</v>
      </c>
      <c r="G107" s="182" t="n">
        <f aca="false">G59+G70-G78-G86-G105</f>
        <v>-1538720.51</v>
      </c>
      <c r="H107" s="182" t="n">
        <f aca="false">H59+H70-H78-H86-H105</f>
        <v>-1581337.03</v>
      </c>
      <c r="I107" s="182" t="n">
        <v>-2120037.15</v>
      </c>
      <c r="J107" s="182" t="n">
        <v>-2434089.68</v>
      </c>
      <c r="K107" s="182" t="n">
        <v>1015740.72</v>
      </c>
      <c r="L107" s="182" t="n">
        <v>3011094.58</v>
      </c>
      <c r="M107" s="182" t="n">
        <v>1793165.2</v>
      </c>
      <c r="N107" s="182" t="n">
        <f aca="false">N59+N70-N78-N86-N105</f>
        <v>0</v>
      </c>
      <c r="O107" s="182" t="n">
        <f aca="false">O59+O70-O78-O86-O105</f>
        <v>568069.41</v>
      </c>
      <c r="P107" s="182" t="n">
        <f aca="false">P59+P70-P78-P86-P105</f>
        <v>-1976536.51</v>
      </c>
      <c r="Q107" s="182" t="n">
        <f aca="false">Q59+Q70-Q78-Q86-Q105</f>
        <v>-2602127.89</v>
      </c>
      <c r="R107" s="182" t="n">
        <f aca="false">R59+R70-R78-R86-R105</f>
        <v>-3752955.42</v>
      </c>
      <c r="S107" s="182" t="n">
        <f aca="false">S59+S70-S78-S86-S105</f>
        <v>-5299659.65</v>
      </c>
      <c r="T107" s="182" t="n">
        <f aca="false">T59+T70-T78-T86-T105</f>
        <v>-6838380.16</v>
      </c>
      <c r="U107" s="182" t="n">
        <f aca="false">U59+U70-U78-U86-U105</f>
        <v>-8419717.19</v>
      </c>
      <c r="V107" s="182" t="n">
        <f aca="false">V59+V70-V78-V86-V105</f>
        <v>-10539754.34</v>
      </c>
      <c r="W107" s="182" t="n">
        <f aca="false">W59+W70-W78-W86-W105</f>
        <v>-12973844.02</v>
      </c>
      <c r="X107" s="182" t="n">
        <f aca="false">X59+X70-X78-X86-X105</f>
        <v>-11958103.3</v>
      </c>
      <c r="Y107" s="182" t="n">
        <f aca="false">Y59+Y70-Y78-Y86-Y105</f>
        <v>-8947008.72</v>
      </c>
      <c r="Z107" s="182" t="n">
        <f aca="false">Z59+Z70-Z78-Z86-Z105</f>
        <v>-7153843.52</v>
      </c>
      <c r="AA107" s="182" t="n">
        <f aca="false">AA59+AA70-AA78-AA86-AA105</f>
        <v>0</v>
      </c>
      <c r="AB107" s="182" t="e">
        <f aca="false">AB59+AB70-AB78-AB86-AB105</f>
        <v>#NAME?</v>
      </c>
      <c r="AC107" s="182" t="e">
        <f aca="false">AC59+AC70-AC78-AC86-AC105</f>
        <v>#NAME?</v>
      </c>
      <c r="AD107" s="182" t="e">
        <f aca="false">AD59+AD70-AD78-AD86-AD105</f>
        <v>#NAME?</v>
      </c>
      <c r="AE107" s="182" t="e">
        <f aca="false">AE59+AE70-AE78-AE86-AE105</f>
        <v>#NAME?</v>
      </c>
      <c r="AF107" s="182" t="e">
        <f aca="false">AF59+AF70-AF78-AF86-AF105</f>
        <v>#NAME?</v>
      </c>
      <c r="AG107" s="182" t="e">
        <f aca="false">AG59+AG70-AG78-AG86-AG105</f>
        <v>#NAME?</v>
      </c>
      <c r="AH107" s="182" t="e">
        <f aca="false">AH59+AH70-AH78-AH86-AH105</f>
        <v>#NAME?</v>
      </c>
      <c r="AI107" s="182" t="e">
        <f aca="false">AI59+AI70-AI78-AI86-AI105</f>
        <v>#NAME?</v>
      </c>
      <c r="AJ107" s="182" t="e">
        <f aca="false">AJ59+AJ70-AJ78-AJ86-AJ105</f>
        <v>#NAME?</v>
      </c>
      <c r="AK107" s="182" t="e">
        <f aca="false">AK59+AK70-AK78-AK86-AK105</f>
        <v>#NAME?</v>
      </c>
      <c r="AL107" s="182" t="e">
        <f aca="false">AL59+AL70-AL78-AL86-AL105</f>
        <v>#NAME?</v>
      </c>
      <c r="AM107" s="182" t="e">
        <f aca="false">AM59+AM70-AM78-AM86-AM105</f>
        <v>#NAME?</v>
      </c>
      <c r="AN107" s="182" t="n">
        <f aca="false">AN59+AN70-AN78-AN86-AN105</f>
        <v>0</v>
      </c>
      <c r="AO107" s="182" t="e">
        <f aca="false">AO59+AO70-AO78-AO86-AO105</f>
        <v>#NAME?</v>
      </c>
      <c r="AP107" s="182" t="e">
        <f aca="false">AP59+AP70-AP78-AP86-AP105</f>
        <v>#NAME?</v>
      </c>
      <c r="AQ107" s="182" t="e">
        <f aca="false">AQ59+AQ70-AQ78-AQ86-AQ105</f>
        <v>#NAME?</v>
      </c>
      <c r="AR107" s="182" t="e">
        <f aca="false">AR59+AR70-AR78-AR86-AR105</f>
        <v>#NAME?</v>
      </c>
      <c r="AS107" s="182" t="e">
        <f aca="false">AS59+AS70-AS78-AS86-AS105</f>
        <v>#NAME?</v>
      </c>
      <c r="AT107" s="182" t="e">
        <f aca="false">AT59+AT70-AT78-AT86-AT105</f>
        <v>#NAME?</v>
      </c>
      <c r="AU107" s="182" t="e">
        <f aca="false">AU59+AU70-AU78-AU86-AU105</f>
        <v>#NAME?</v>
      </c>
      <c r="AV107" s="182" t="e">
        <f aca="false">AV59+AV70-AV78-AV86-AV105</f>
        <v>#NAME?</v>
      </c>
      <c r="AW107" s="182" t="e">
        <f aca="false">AW59+AW70-AW78-AW86-AW105</f>
        <v>#NAME?</v>
      </c>
      <c r="AX107" s="182" t="e">
        <f aca="false">AX59+AX70-AX78-AX86-AX105</f>
        <v>#NAME?</v>
      </c>
      <c r="AY107" s="182" t="e">
        <f aca="false">AY59+AY70-AY78-AY86-AY105</f>
        <v>#NAME?</v>
      </c>
      <c r="AZ107" s="182" t="e">
        <f aca="false">AZ59+AZ70-AZ78-AZ86-AZ105</f>
        <v>#NAME?</v>
      </c>
    </row>
    <row r="108" customFormat="false" ht="15" hidden="false" customHeight="false" outlineLevel="0" collapsed="false">
      <c r="A108" s="218" t="s">
        <v>315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56"/>
      <c r="N108" s="141"/>
      <c r="O108" s="157" t="n">
        <f aca="false">+B108</f>
        <v>0</v>
      </c>
      <c r="P108" s="158" t="n">
        <f aca="false">O108+C108</f>
        <v>0</v>
      </c>
      <c r="Q108" s="158" t="n">
        <f aca="false">P108+D108</f>
        <v>0</v>
      </c>
      <c r="R108" s="158" t="n">
        <f aca="false">Q108+E108</f>
        <v>0</v>
      </c>
      <c r="S108" s="158" t="n">
        <f aca="false">R108+F108</f>
        <v>0</v>
      </c>
      <c r="T108" s="158" t="n">
        <f aca="false">S108+G108</f>
        <v>0</v>
      </c>
      <c r="U108" s="158" t="n">
        <f aca="false">T108+H108</f>
        <v>0</v>
      </c>
      <c r="V108" s="158" t="n">
        <f aca="false">U108+I108</f>
        <v>0</v>
      </c>
      <c r="W108" s="158" t="n">
        <f aca="false">V108+J108</f>
        <v>0</v>
      </c>
      <c r="X108" s="158" t="n">
        <f aca="false">W108+K108</f>
        <v>0</v>
      </c>
      <c r="Y108" s="158" t="n">
        <f aca="false">X108+L108</f>
        <v>0</v>
      </c>
      <c r="Z108" s="159" t="n">
        <f aca="false">Y108+M108</f>
        <v>0</v>
      </c>
      <c r="AA108" s="141"/>
      <c r="AB108" s="179" t="e">
        <f aca="false">+B108/AB$17</f>
        <v>#NAME?</v>
      </c>
      <c r="AC108" s="180" t="e">
        <f aca="false">C108/$AC$17</f>
        <v>#NAME?</v>
      </c>
      <c r="AD108" s="180" t="e">
        <f aca="false">D108/$AD$17</f>
        <v>#NAME?</v>
      </c>
      <c r="AE108" s="180" t="e">
        <f aca="false">E108/$AE$17</f>
        <v>#NAME?</v>
      </c>
      <c r="AF108" s="180" t="e">
        <f aca="false">F108/$AF$17</f>
        <v>#NAME?</v>
      </c>
      <c r="AG108" s="180" t="e">
        <f aca="false">G108/$AG$17</f>
        <v>#NAME?</v>
      </c>
      <c r="AH108" s="180" t="e">
        <f aca="false">H108/$AH$17</f>
        <v>#NAME?</v>
      </c>
      <c r="AI108" s="180" t="e">
        <f aca="false">I108/$AI$17</f>
        <v>#NAME?</v>
      </c>
      <c r="AJ108" s="180" t="e">
        <f aca="false">J108/$AJ$17</f>
        <v>#NAME?</v>
      </c>
      <c r="AK108" s="180" t="e">
        <f aca="false">K108/$AK$17</f>
        <v>#NAME?</v>
      </c>
      <c r="AL108" s="180" t="e">
        <f aca="false">L108/$AL$17</f>
        <v>#NAME?</v>
      </c>
      <c r="AM108" s="181" t="e">
        <f aca="false">M108/$AM$17</f>
        <v>#NAME?</v>
      </c>
      <c r="AN108" s="141"/>
      <c r="AO108" s="162" t="e">
        <f aca="false">+AB108</f>
        <v>#NAME?</v>
      </c>
      <c r="AP108" s="163" t="e">
        <f aca="false">+AO108+AC108</f>
        <v>#NAME?</v>
      </c>
      <c r="AQ108" s="163" t="e">
        <f aca="false">+AP108+AD108</f>
        <v>#NAME?</v>
      </c>
      <c r="AR108" s="163" t="e">
        <f aca="false">+AQ108+AE108</f>
        <v>#NAME?</v>
      </c>
      <c r="AS108" s="163" t="e">
        <f aca="false">+AR108+AF108</f>
        <v>#NAME?</v>
      </c>
      <c r="AT108" s="163" t="e">
        <f aca="false">+AS108+AG108</f>
        <v>#NAME?</v>
      </c>
      <c r="AU108" s="163" t="e">
        <f aca="false">+AT108+AH108</f>
        <v>#NAME?</v>
      </c>
      <c r="AV108" s="163" t="e">
        <f aca="false">+AU108+AI108</f>
        <v>#NAME?</v>
      </c>
      <c r="AW108" s="163" t="e">
        <f aca="false">+AV108+AJ108</f>
        <v>#NAME?</v>
      </c>
      <c r="AX108" s="163" t="e">
        <f aca="false">+AW108+AK108</f>
        <v>#NAME?</v>
      </c>
      <c r="AY108" s="163" t="e">
        <f aca="false">+AX108+AL108</f>
        <v>#NAME?</v>
      </c>
      <c r="AZ108" s="164" t="e">
        <f aca="false">+AY108+AM108</f>
        <v>#NAME?</v>
      </c>
    </row>
    <row r="109" customFormat="false" ht="15" hidden="false" customHeight="false" outlineLevel="0" collapsed="false">
      <c r="A109" s="218" t="s">
        <v>262</v>
      </c>
      <c r="B109" s="141" t="n">
        <v>0</v>
      </c>
      <c r="C109" s="141" t="n">
        <v>0</v>
      </c>
      <c r="D109" s="141" t="n">
        <v>-901878.21</v>
      </c>
      <c r="E109" s="141" t="n">
        <v>-274619.61</v>
      </c>
      <c r="F109" s="141" t="n">
        <v>0</v>
      </c>
      <c r="G109" s="141" t="n">
        <v>0</v>
      </c>
      <c r="H109" s="141" t="n">
        <v>0</v>
      </c>
      <c r="I109" s="141" t="n">
        <v>0</v>
      </c>
      <c r="J109" s="141" t="n">
        <v>0</v>
      </c>
      <c r="K109" s="141" t="n">
        <v>0</v>
      </c>
      <c r="L109" s="141" t="n">
        <v>0</v>
      </c>
      <c r="M109" s="156" t="n">
        <v>225259</v>
      </c>
      <c r="N109" s="141"/>
      <c r="O109" s="157" t="n">
        <f aca="false">+B109</f>
        <v>0</v>
      </c>
      <c r="P109" s="158" t="n">
        <f aca="false">O109+C109</f>
        <v>0</v>
      </c>
      <c r="Q109" s="158" t="n">
        <f aca="false">P109+D109</f>
        <v>-901878.21</v>
      </c>
      <c r="R109" s="158" t="n">
        <f aca="false">Q109+E109</f>
        <v>-1176497.82</v>
      </c>
      <c r="S109" s="158" t="n">
        <f aca="false">R109+F109</f>
        <v>-1176497.82</v>
      </c>
      <c r="T109" s="158" t="n">
        <f aca="false">S109+G109</f>
        <v>-1176497.82</v>
      </c>
      <c r="U109" s="158" t="n">
        <f aca="false">T109+H109</f>
        <v>-1176497.82</v>
      </c>
      <c r="V109" s="158" t="n">
        <f aca="false">U109+I109</f>
        <v>-1176497.82</v>
      </c>
      <c r="W109" s="158" t="n">
        <f aca="false">V109+J109</f>
        <v>-1176497.82</v>
      </c>
      <c r="X109" s="158" t="n">
        <f aca="false">W109+K109</f>
        <v>-1176497.82</v>
      </c>
      <c r="Y109" s="158" t="n">
        <f aca="false">X109+L109</f>
        <v>-1176497.82</v>
      </c>
      <c r="Z109" s="159" t="n">
        <f aca="false">Y109+M109</f>
        <v>-951238.82</v>
      </c>
      <c r="AA109" s="141"/>
      <c r="AB109" s="179" t="e">
        <f aca="false">+B109/AB$17</f>
        <v>#NAME?</v>
      </c>
      <c r="AC109" s="180" t="e">
        <f aca="false">C109/$AC$17</f>
        <v>#NAME?</v>
      </c>
      <c r="AD109" s="180" t="e">
        <f aca="false">D109/$AD$17</f>
        <v>#NAME?</v>
      </c>
      <c r="AE109" s="180" t="e">
        <f aca="false">E109/$AE$17</f>
        <v>#NAME?</v>
      </c>
      <c r="AF109" s="180" t="e">
        <f aca="false">F109/$AF$17</f>
        <v>#NAME?</v>
      </c>
      <c r="AG109" s="180" t="e">
        <f aca="false">G109/$AG$17</f>
        <v>#NAME?</v>
      </c>
      <c r="AH109" s="180" t="e">
        <f aca="false">H109/$AH$17</f>
        <v>#NAME?</v>
      </c>
      <c r="AI109" s="180" t="e">
        <f aca="false">I109/$AI$17</f>
        <v>#NAME?</v>
      </c>
      <c r="AJ109" s="180" t="e">
        <f aca="false">J109/$AJ$17</f>
        <v>#NAME?</v>
      </c>
      <c r="AK109" s="180" t="e">
        <f aca="false">K109/$AK$17</f>
        <v>#NAME?</v>
      </c>
      <c r="AL109" s="180" t="e">
        <f aca="false">L109/$AL$17</f>
        <v>#NAME?</v>
      </c>
      <c r="AM109" s="181" t="e">
        <f aca="false">M109/$AM$17</f>
        <v>#NAME?</v>
      </c>
      <c r="AN109" s="141"/>
      <c r="AO109" s="162" t="e">
        <f aca="false">+AB109</f>
        <v>#NAME?</v>
      </c>
      <c r="AP109" s="163" t="e">
        <f aca="false">+AO109+AC109</f>
        <v>#NAME?</v>
      </c>
      <c r="AQ109" s="163" t="e">
        <f aca="false">+AP109+AD109</f>
        <v>#NAME?</v>
      </c>
      <c r="AR109" s="163" t="e">
        <f aca="false">+AQ109+AE109</f>
        <v>#NAME?</v>
      </c>
      <c r="AS109" s="163" t="e">
        <f aca="false">+AR109+AF109</f>
        <v>#NAME?</v>
      </c>
      <c r="AT109" s="163" t="e">
        <f aca="false">+AS109+AG109</f>
        <v>#NAME?</v>
      </c>
      <c r="AU109" s="163" t="e">
        <f aca="false">+AT109+AH109</f>
        <v>#NAME?</v>
      </c>
      <c r="AV109" s="163" t="e">
        <f aca="false">+AU109+AI109</f>
        <v>#NAME?</v>
      </c>
      <c r="AW109" s="163" t="e">
        <f aca="false">+AV109+AJ109</f>
        <v>#NAME?</v>
      </c>
      <c r="AX109" s="163" t="e">
        <f aca="false">+AW109+AK109</f>
        <v>#NAME?</v>
      </c>
      <c r="AY109" s="163" t="e">
        <f aca="false">+AX109+AL109</f>
        <v>#NAME?</v>
      </c>
      <c r="AZ109" s="164" t="e">
        <f aca="false">+AY109+AM109</f>
        <v>#NAME?</v>
      </c>
    </row>
    <row r="110" customFormat="false" ht="15" hidden="false" customHeight="false" outlineLevel="0" collapsed="false">
      <c r="A110" s="219" t="s">
        <v>263</v>
      </c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56"/>
      <c r="N110" s="141"/>
      <c r="O110" s="157" t="n">
        <f aca="false">+B110</f>
        <v>0</v>
      </c>
      <c r="P110" s="158" t="n">
        <f aca="false">O110+C110</f>
        <v>0</v>
      </c>
      <c r="Q110" s="158" t="n">
        <f aca="false">P110+D110</f>
        <v>0</v>
      </c>
      <c r="R110" s="158" t="n">
        <f aca="false">Q110+E110</f>
        <v>0</v>
      </c>
      <c r="S110" s="158" t="n">
        <f aca="false">R110+F110</f>
        <v>0</v>
      </c>
      <c r="T110" s="158" t="n">
        <f aca="false">S110+G110</f>
        <v>0</v>
      </c>
      <c r="U110" s="158" t="n">
        <f aca="false">T110+H110</f>
        <v>0</v>
      </c>
      <c r="V110" s="158" t="n">
        <f aca="false">U110+I110</f>
        <v>0</v>
      </c>
      <c r="W110" s="158" t="n">
        <f aca="false">V110+J110</f>
        <v>0</v>
      </c>
      <c r="X110" s="158" t="n">
        <f aca="false">W110+K110</f>
        <v>0</v>
      </c>
      <c r="Y110" s="158" t="n">
        <f aca="false">X110+L110</f>
        <v>0</v>
      </c>
      <c r="Z110" s="159" t="n">
        <f aca="false">Y110+M110</f>
        <v>0</v>
      </c>
      <c r="AA110" s="141"/>
      <c r="AB110" s="179" t="e">
        <f aca="false">+B110/AB$17</f>
        <v>#NAME?</v>
      </c>
      <c r="AC110" s="180" t="e">
        <f aca="false">C110/$AC$17</f>
        <v>#NAME?</v>
      </c>
      <c r="AD110" s="180" t="e">
        <f aca="false">D110/$AD$17</f>
        <v>#NAME?</v>
      </c>
      <c r="AE110" s="180" t="e">
        <f aca="false">E110/$AE$17</f>
        <v>#NAME?</v>
      </c>
      <c r="AF110" s="180" t="e">
        <f aca="false">F110/$AF$17</f>
        <v>#NAME?</v>
      </c>
      <c r="AG110" s="180" t="e">
        <f aca="false">G110/$AG$17</f>
        <v>#NAME?</v>
      </c>
      <c r="AH110" s="180" t="e">
        <f aca="false">H110/$AH$17</f>
        <v>#NAME?</v>
      </c>
      <c r="AI110" s="180" t="e">
        <f aca="false">I110/$AI$17</f>
        <v>#NAME?</v>
      </c>
      <c r="AJ110" s="180" t="e">
        <f aca="false">J110/$AJ$17</f>
        <v>#NAME?</v>
      </c>
      <c r="AK110" s="180" t="e">
        <f aca="false">K110/$AK$17</f>
        <v>#NAME?</v>
      </c>
      <c r="AL110" s="180" t="e">
        <f aca="false">L110/$AL$17</f>
        <v>#NAME?</v>
      </c>
      <c r="AM110" s="181" t="e">
        <f aca="false">M110/$AM$17</f>
        <v>#NAME?</v>
      </c>
      <c r="AN110" s="141"/>
      <c r="AO110" s="162" t="e">
        <f aca="false">+AB110</f>
        <v>#NAME?</v>
      </c>
      <c r="AP110" s="163" t="e">
        <f aca="false">+AO110+AC110</f>
        <v>#NAME?</v>
      </c>
      <c r="AQ110" s="163" t="e">
        <f aca="false">+AP110+AD110</f>
        <v>#NAME?</v>
      </c>
      <c r="AR110" s="163" t="e">
        <f aca="false">+AQ110+AE110</f>
        <v>#NAME?</v>
      </c>
      <c r="AS110" s="163" t="e">
        <f aca="false">+AR110+AF110</f>
        <v>#NAME?</v>
      </c>
      <c r="AT110" s="163" t="e">
        <f aca="false">+AS110+AG110</f>
        <v>#NAME?</v>
      </c>
      <c r="AU110" s="163" t="e">
        <f aca="false">+AT110+AH110</f>
        <v>#NAME?</v>
      </c>
      <c r="AV110" s="163" t="e">
        <f aca="false">+AU110+AI110</f>
        <v>#NAME?</v>
      </c>
      <c r="AW110" s="163" t="e">
        <f aca="false">+AV110+AJ110</f>
        <v>#NAME?</v>
      </c>
      <c r="AX110" s="163" t="e">
        <f aca="false">+AW110+AK110</f>
        <v>#NAME?</v>
      </c>
      <c r="AY110" s="163" t="e">
        <f aca="false">+AX110+AL110</f>
        <v>#NAME?</v>
      </c>
      <c r="AZ110" s="164" t="e">
        <f aca="false">+AY110+AM110</f>
        <v>#NAME?</v>
      </c>
    </row>
    <row r="111" customFormat="false" ht="15" hidden="false" customHeight="false" outlineLevel="0" collapsed="false">
      <c r="A111" s="219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56"/>
      <c r="N111" s="141"/>
      <c r="O111" s="157" t="n">
        <f aca="false">+B111</f>
        <v>0</v>
      </c>
      <c r="P111" s="158" t="n">
        <f aca="false">O111+C111</f>
        <v>0</v>
      </c>
      <c r="Q111" s="158" t="n">
        <f aca="false">P111+D111</f>
        <v>0</v>
      </c>
      <c r="R111" s="158" t="n">
        <f aca="false">Q111+E111</f>
        <v>0</v>
      </c>
      <c r="S111" s="158" t="n">
        <f aca="false">R111+F111</f>
        <v>0</v>
      </c>
      <c r="T111" s="158" t="n">
        <f aca="false">S111+G111</f>
        <v>0</v>
      </c>
      <c r="U111" s="158" t="n">
        <f aca="false">T111+H111</f>
        <v>0</v>
      </c>
      <c r="V111" s="158" t="n">
        <f aca="false">U111+I111</f>
        <v>0</v>
      </c>
      <c r="W111" s="158" t="n">
        <f aca="false">V111+J111</f>
        <v>0</v>
      </c>
      <c r="X111" s="158" t="n">
        <f aca="false">W111+K111</f>
        <v>0</v>
      </c>
      <c r="Y111" s="158" t="n">
        <f aca="false">X111+L111</f>
        <v>0</v>
      </c>
      <c r="Z111" s="159" t="n">
        <f aca="false">Y111+M111</f>
        <v>0</v>
      </c>
      <c r="AA111" s="141"/>
      <c r="AB111" s="179" t="e">
        <f aca="false">+B111/AB$17</f>
        <v>#NAME?</v>
      </c>
      <c r="AC111" s="180" t="e">
        <f aca="false">C111/$AC$17</f>
        <v>#NAME?</v>
      </c>
      <c r="AD111" s="180" t="e">
        <f aca="false">D111/$AD$17</f>
        <v>#NAME?</v>
      </c>
      <c r="AE111" s="180" t="e">
        <f aca="false">E111/$AE$17</f>
        <v>#NAME?</v>
      </c>
      <c r="AF111" s="180" t="e">
        <f aca="false">F111/$AF$17</f>
        <v>#NAME?</v>
      </c>
      <c r="AG111" s="180" t="e">
        <f aca="false">G111/$AG$17</f>
        <v>#NAME?</v>
      </c>
      <c r="AH111" s="180" t="e">
        <f aca="false">H111/$AH$17</f>
        <v>#NAME?</v>
      </c>
      <c r="AI111" s="180" t="e">
        <f aca="false">I111/$AI$17</f>
        <v>#NAME?</v>
      </c>
      <c r="AJ111" s="180" t="e">
        <f aca="false">J111/$AJ$17</f>
        <v>#NAME?</v>
      </c>
      <c r="AK111" s="180" t="e">
        <f aca="false">K111/$AK$17</f>
        <v>#NAME?</v>
      </c>
      <c r="AL111" s="180" t="e">
        <f aca="false">L111/$AL$17</f>
        <v>#NAME?</v>
      </c>
      <c r="AM111" s="181" t="e">
        <f aca="false">M111/$AM$17</f>
        <v>#NAME?</v>
      </c>
      <c r="AN111" s="141"/>
      <c r="AO111" s="162" t="e">
        <f aca="false">+AB111</f>
        <v>#NAME?</v>
      </c>
      <c r="AP111" s="163" t="e">
        <f aca="false">+AO111+AC111</f>
        <v>#NAME?</v>
      </c>
      <c r="AQ111" s="163" t="e">
        <f aca="false">+AP111+AD111</f>
        <v>#NAME?</v>
      </c>
      <c r="AR111" s="163" t="e">
        <f aca="false">+AQ111+AE111</f>
        <v>#NAME?</v>
      </c>
      <c r="AS111" s="163" t="e">
        <f aca="false">+AR111+AF111</f>
        <v>#NAME?</v>
      </c>
      <c r="AT111" s="163" t="e">
        <f aca="false">+AS111+AG111</f>
        <v>#NAME?</v>
      </c>
      <c r="AU111" s="163" t="e">
        <f aca="false">+AT111+AH111</f>
        <v>#NAME?</v>
      </c>
      <c r="AV111" s="163" t="e">
        <f aca="false">+AU111+AI111</f>
        <v>#NAME?</v>
      </c>
      <c r="AW111" s="163" t="e">
        <f aca="false">+AV111+AJ111</f>
        <v>#NAME?</v>
      </c>
      <c r="AX111" s="163" t="e">
        <f aca="false">+AW111+AK111</f>
        <v>#NAME?</v>
      </c>
      <c r="AY111" s="163" t="e">
        <f aca="false">+AX111+AL111</f>
        <v>#NAME?</v>
      </c>
      <c r="AZ111" s="164" t="e">
        <f aca="false">+AY111+AM111</f>
        <v>#NAME?</v>
      </c>
    </row>
    <row r="112" customFormat="false" ht="15" hidden="false" customHeight="false" outlineLevel="0" collapsed="false">
      <c r="A112" s="220" t="s">
        <v>264</v>
      </c>
      <c r="B112" s="182" t="n">
        <f aca="false">B107-SUM(B108:B110)</f>
        <v>568069.41</v>
      </c>
      <c r="C112" s="182" t="n">
        <f aca="false">C107-SUM(C108:C110)</f>
        <v>-2544605.92</v>
      </c>
      <c r="D112" s="182" t="n">
        <f aca="false">D107-SUM(D108:D110)</f>
        <v>276286.83</v>
      </c>
      <c r="E112" s="182" t="n">
        <f aca="false">E107-SUM(E108:E110)</f>
        <v>-876207.92</v>
      </c>
      <c r="F112" s="182" t="n">
        <f aca="false">F107-SUM(F108:F110)</f>
        <v>-1546704.23</v>
      </c>
      <c r="G112" s="182" t="n">
        <f aca="false">G107-SUM(G108:G110)</f>
        <v>-1538720.51</v>
      </c>
      <c r="H112" s="182" t="n">
        <f aca="false">H107-SUM(H108:H110)</f>
        <v>-1581337.03</v>
      </c>
      <c r="I112" s="182" t="n">
        <v>-2120037.15</v>
      </c>
      <c r="J112" s="182" t="n">
        <v>-2434089.68</v>
      </c>
      <c r="K112" s="182" t="n">
        <v>1015740.72</v>
      </c>
      <c r="L112" s="182" t="n">
        <v>3011094.58</v>
      </c>
      <c r="M112" s="182" t="n">
        <v>1567906.2</v>
      </c>
      <c r="N112" s="182" t="n">
        <f aca="false">N107-SUM(N108:N110)</f>
        <v>0</v>
      </c>
      <c r="O112" s="182" t="n">
        <f aca="false">O107-SUM(O108:O110)</f>
        <v>568069.41</v>
      </c>
      <c r="P112" s="182" t="n">
        <f aca="false">P107-SUM(P108:P110)</f>
        <v>-1976536.51</v>
      </c>
      <c r="Q112" s="182" t="n">
        <f aca="false">Q107-SUM(Q108:Q110)</f>
        <v>-1700249.68</v>
      </c>
      <c r="R112" s="182" t="n">
        <f aca="false">R107-SUM(R108:R110)</f>
        <v>-2576457.6</v>
      </c>
      <c r="S112" s="182" t="n">
        <f aca="false">S107-SUM(S108:S110)</f>
        <v>-4123161.83</v>
      </c>
      <c r="T112" s="182" t="n">
        <f aca="false">T107-SUM(T108:T110)</f>
        <v>-5661882.34</v>
      </c>
      <c r="U112" s="182" t="n">
        <f aca="false">U107-SUM(U108:U110)</f>
        <v>-7243219.37</v>
      </c>
      <c r="V112" s="182" t="n">
        <f aca="false">V107-SUM(V108:V110)</f>
        <v>-9363256.52</v>
      </c>
      <c r="W112" s="182" t="n">
        <f aca="false">W107-SUM(W108:W110)</f>
        <v>-11797346.2</v>
      </c>
      <c r="X112" s="182" t="n">
        <f aca="false">X107-SUM(X108:X110)</f>
        <v>-10781605.48</v>
      </c>
      <c r="Y112" s="182" t="n">
        <f aca="false">Y107-SUM(Y108:Y110)</f>
        <v>-7770510.9</v>
      </c>
      <c r="Z112" s="182" t="n">
        <f aca="false">Z107-SUM(Z108:Z110)</f>
        <v>-6202604.7</v>
      </c>
      <c r="AA112" s="182" t="n">
        <f aca="false">AA107-SUM(AA108:AA110)</f>
        <v>0</v>
      </c>
      <c r="AB112" s="182" t="e">
        <f aca="false">AB107-SUM(AB108:AB110)</f>
        <v>#NAME?</v>
      </c>
      <c r="AC112" s="182" t="e">
        <f aca="false">AC107-SUM(AC108:AC110)</f>
        <v>#NAME?</v>
      </c>
      <c r="AD112" s="182" t="e">
        <f aca="false">AD107-SUM(AD108:AD110)</f>
        <v>#NAME?</v>
      </c>
      <c r="AE112" s="182" t="e">
        <f aca="false">AE107-SUM(AE108:AE110)</f>
        <v>#NAME?</v>
      </c>
      <c r="AF112" s="182" t="e">
        <f aca="false">AF107-SUM(AF108:AF110)</f>
        <v>#NAME?</v>
      </c>
      <c r="AG112" s="182" t="e">
        <f aca="false">AG107-SUM(AG108:AG110)</f>
        <v>#NAME?</v>
      </c>
      <c r="AH112" s="182" t="e">
        <f aca="false">AH107-SUM(AH108:AH110)</f>
        <v>#NAME?</v>
      </c>
      <c r="AI112" s="182" t="e">
        <f aca="false">AI107-SUM(AI108:AI110)</f>
        <v>#NAME?</v>
      </c>
      <c r="AJ112" s="182" t="e">
        <f aca="false">AJ107-SUM(AJ108:AJ110)</f>
        <v>#NAME?</v>
      </c>
      <c r="AK112" s="182" t="e">
        <f aca="false">AK107-SUM(AK108:AK110)</f>
        <v>#NAME?</v>
      </c>
      <c r="AL112" s="182" t="e">
        <f aca="false">AL107-SUM(AL108:AL110)</f>
        <v>#NAME?</v>
      </c>
      <c r="AM112" s="182" t="e">
        <f aca="false">AM107-SUM(AM108:AM110)</f>
        <v>#NAME?</v>
      </c>
      <c r="AN112" s="182" t="n">
        <f aca="false">AN107-SUM(AN108:AN110)</f>
        <v>0</v>
      </c>
      <c r="AO112" s="182" t="e">
        <f aca="false">AO107-SUM(AO108:AO110)</f>
        <v>#NAME?</v>
      </c>
      <c r="AP112" s="182" t="e">
        <f aca="false">AP107-SUM(AP108:AP110)</f>
        <v>#NAME?</v>
      </c>
      <c r="AQ112" s="182" t="e">
        <f aca="false">AQ107-SUM(AQ108:AQ110)</f>
        <v>#NAME?</v>
      </c>
      <c r="AR112" s="182" t="e">
        <f aca="false">AR107-SUM(AR108:AR110)</f>
        <v>#NAME?</v>
      </c>
      <c r="AS112" s="182" t="e">
        <f aca="false">AS107-SUM(AS108:AS110)</f>
        <v>#NAME?</v>
      </c>
      <c r="AT112" s="182" t="e">
        <f aca="false">AT107-SUM(AT108:AT110)</f>
        <v>#NAME?</v>
      </c>
      <c r="AU112" s="182" t="e">
        <f aca="false">AU107-SUM(AU108:AU110)</f>
        <v>#NAME?</v>
      </c>
      <c r="AV112" s="182" t="e">
        <f aca="false">AV107-SUM(AV108:AV110)</f>
        <v>#NAME?</v>
      </c>
      <c r="AW112" s="182" t="e">
        <f aca="false">AW107-SUM(AW108:AW110)</f>
        <v>#NAME?</v>
      </c>
      <c r="AX112" s="182" t="e">
        <f aca="false">AX107-SUM(AX108:AX110)</f>
        <v>#NAME?</v>
      </c>
      <c r="AY112" s="182" t="e">
        <f aca="false">AY107-SUM(AY108:AY110)</f>
        <v>#NAME?</v>
      </c>
      <c r="AZ112" s="182" t="e">
        <f aca="false">AZ107-SUM(AZ108:AZ110)</f>
        <v>#NAME?</v>
      </c>
    </row>
    <row r="113" customFormat="false" ht="15" hidden="false" customHeight="false" outlineLevel="0" collapsed="false"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</row>
    <row r="114" customFormat="false" ht="15" hidden="false" customHeight="false" outlineLevel="0" collapsed="false"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</row>
    <row r="115" customFormat="false" ht="15" hidden="false" customHeight="false" outlineLevel="0" collapsed="false"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 t="e">
        <f aca="false">+B107/AB107</f>
        <v>#NAME?</v>
      </c>
      <c r="AC115" s="161" t="e">
        <f aca="false">+C107/AC107</f>
        <v>#NAME?</v>
      </c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 t="e">
        <f aca="false">+O107/AO107</f>
        <v>#NAME?</v>
      </c>
      <c r="AP115" s="161" t="e">
        <f aca="false">+P107/AP107</f>
        <v>#NAME?</v>
      </c>
      <c r="AQ115" s="161"/>
      <c r="AR115" s="161"/>
      <c r="AS115" s="161"/>
      <c r="AT115" s="161"/>
      <c r="AU115" s="161"/>
      <c r="AV115" s="161"/>
      <c r="AW115" s="161"/>
      <c r="AX115" s="161"/>
      <c r="AY115" s="161"/>
      <c r="AZ115" s="161"/>
    </row>
    <row r="116" customFormat="false" ht="15" hidden="false" customHeight="false" outlineLevel="0" collapsed="false"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  <c r="AU116" s="161"/>
      <c r="AV116" s="161"/>
      <c r="AW116" s="161"/>
      <c r="AX116" s="161"/>
      <c r="AY116" s="161"/>
      <c r="AZ116" s="161"/>
    </row>
    <row r="117" customFormat="false" ht="15" hidden="false" customHeight="false" outlineLevel="0" collapsed="false"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161"/>
      <c r="AV117" s="161"/>
      <c r="AW117" s="161"/>
      <c r="AX117" s="161"/>
      <c r="AY117" s="161"/>
      <c r="AZ117" s="161"/>
    </row>
    <row r="118" customFormat="false" ht="15" hidden="false" customHeight="false" outlineLevel="0" collapsed="false"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161"/>
      <c r="AV118" s="161"/>
      <c r="AW118" s="161"/>
      <c r="AX118" s="161"/>
      <c r="AY118" s="161"/>
      <c r="AZ118" s="161"/>
    </row>
    <row r="119" customFormat="false" ht="15" hidden="false" customHeight="false" outlineLevel="0" collapsed="false"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</row>
    <row r="120" customFormat="false" ht="15" hidden="false" customHeight="false" outlineLevel="0" collapsed="false"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</row>
    <row r="121" customFormat="false" ht="15" hidden="false" customHeight="false" outlineLevel="0" collapsed="false"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  <c r="AU121" s="161"/>
      <c r="AV121" s="161"/>
      <c r="AW121" s="161"/>
      <c r="AX121" s="161"/>
      <c r="AY121" s="161"/>
      <c r="AZ121" s="161"/>
    </row>
    <row r="122" customFormat="false" ht="15" hidden="false" customHeight="false" outlineLevel="0" collapsed="false"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1"/>
      <c r="AW122" s="161"/>
      <c r="AX122" s="161"/>
      <c r="AY122" s="161"/>
      <c r="AZ122" s="161"/>
    </row>
    <row r="123" customFormat="false" ht="15" hidden="false" customHeight="false" outlineLevel="0" collapsed="false"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161"/>
      <c r="AV123" s="161"/>
      <c r="AW123" s="161"/>
      <c r="AX123" s="161"/>
      <c r="AY123" s="161"/>
      <c r="AZ123" s="161"/>
    </row>
    <row r="124" customFormat="false" ht="15" hidden="false" customHeight="false" outlineLevel="0" collapsed="false"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1"/>
      <c r="AW124" s="161"/>
      <c r="AX124" s="161"/>
      <c r="AY124" s="161"/>
      <c r="AZ124" s="161"/>
    </row>
    <row r="125" customFormat="false" ht="15" hidden="false" customHeight="false" outlineLevel="0" collapsed="false"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161"/>
      <c r="AV125" s="161"/>
      <c r="AW125" s="161"/>
      <c r="AX125" s="161"/>
      <c r="AY125" s="161"/>
      <c r="AZ125" s="161"/>
    </row>
    <row r="126" customFormat="false" ht="15" hidden="false" customHeight="false" outlineLevel="0" collapsed="false"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161"/>
      <c r="AV126" s="161"/>
      <c r="AW126" s="161"/>
      <c r="AX126" s="161"/>
      <c r="AY126" s="161"/>
      <c r="AZ126" s="161"/>
    </row>
    <row r="127" customFormat="false" ht="15" hidden="false" customHeight="false" outlineLevel="0" collapsed="false"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1"/>
      <c r="AW127" s="161"/>
      <c r="AX127" s="161"/>
      <c r="AY127" s="161"/>
      <c r="AZ127" s="1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L93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92" activeCellId="0" sqref="A9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1"/>
    <col collapsed="false" customWidth="true" hidden="false" outlineLevel="0" max="3" min="3" style="0" width="10.57"/>
    <col collapsed="false" customWidth="true" hidden="false" outlineLevel="0" max="26" min="26" style="0" width="10.57"/>
  </cols>
  <sheetData>
    <row r="3" customFormat="false" ht="15" hidden="false" customHeight="false" outlineLevel="0" collapsed="false">
      <c r="B3" s="17" t="s">
        <v>180</v>
      </c>
      <c r="C3" s="18" t="s">
        <v>181</v>
      </c>
      <c r="D3" s="19" t="s">
        <v>182</v>
      </c>
      <c r="E3" s="19" t="s">
        <v>183</v>
      </c>
      <c r="F3" s="19" t="s">
        <v>184</v>
      </c>
      <c r="G3" s="19" t="s">
        <v>185</v>
      </c>
      <c r="H3" s="19" t="s">
        <v>186</v>
      </c>
      <c r="I3" s="19" t="s">
        <v>187</v>
      </c>
      <c r="J3" s="19" t="s">
        <v>188</v>
      </c>
      <c r="K3" s="19" t="s">
        <v>189</v>
      </c>
      <c r="L3" s="19" t="s">
        <v>190</v>
      </c>
      <c r="M3" s="19" t="s">
        <v>191</v>
      </c>
      <c r="N3" s="19" t="s">
        <v>192</v>
      </c>
      <c r="O3" s="18" t="s">
        <v>181</v>
      </c>
      <c r="P3" s="19" t="s">
        <v>182</v>
      </c>
      <c r="Q3" s="19" t="s">
        <v>183</v>
      </c>
      <c r="R3" s="19" t="s">
        <v>184</v>
      </c>
      <c r="S3" s="19" t="s">
        <v>185</v>
      </c>
      <c r="T3" s="19" t="s">
        <v>186</v>
      </c>
      <c r="U3" s="19" t="s">
        <v>187</v>
      </c>
      <c r="V3" s="19" t="s">
        <v>188</v>
      </c>
      <c r="W3" s="19" t="s">
        <v>189</v>
      </c>
      <c r="X3" s="19" t="s">
        <v>190</v>
      </c>
      <c r="Y3" s="19" t="s">
        <v>191</v>
      </c>
      <c r="Z3" s="19" t="s">
        <v>192</v>
      </c>
      <c r="AA3" s="18" t="s">
        <v>181</v>
      </c>
      <c r="AB3" s="19" t="s">
        <v>182</v>
      </c>
      <c r="AC3" s="19" t="s">
        <v>183</v>
      </c>
      <c r="AD3" s="19" t="s">
        <v>184</v>
      </c>
      <c r="AE3" s="19" t="s">
        <v>185</v>
      </c>
      <c r="AF3" s="19" t="s">
        <v>186</v>
      </c>
      <c r="AG3" s="19" t="s">
        <v>187</v>
      </c>
      <c r="AH3" s="19" t="s">
        <v>188</v>
      </c>
      <c r="AI3" s="19" t="s">
        <v>189</v>
      </c>
      <c r="AJ3" s="19" t="s">
        <v>190</v>
      </c>
      <c r="AK3" s="19" t="s">
        <v>191</v>
      </c>
      <c r="AL3" s="19" t="s">
        <v>192</v>
      </c>
    </row>
    <row r="4" customFormat="false" ht="15" hidden="false" customHeight="false" outlineLevel="0" collapsed="false">
      <c r="B4" s="20"/>
      <c r="C4" s="21" t="s">
        <v>193</v>
      </c>
      <c r="D4" s="21" t="s">
        <v>193</v>
      </c>
      <c r="E4" s="21" t="s">
        <v>193</v>
      </c>
      <c r="F4" s="21" t="s">
        <v>193</v>
      </c>
      <c r="G4" s="21" t="s">
        <v>193</v>
      </c>
      <c r="H4" s="21" t="s">
        <v>193</v>
      </c>
      <c r="I4" s="21" t="s">
        <v>193</v>
      </c>
      <c r="J4" s="21" t="s">
        <v>193</v>
      </c>
      <c r="K4" s="21" t="s">
        <v>193</v>
      </c>
      <c r="L4" s="21" t="s">
        <v>193</v>
      </c>
      <c r="M4" s="21" t="s">
        <v>193</v>
      </c>
      <c r="N4" s="21" t="s">
        <v>193</v>
      </c>
      <c r="O4" s="21" t="s">
        <v>193</v>
      </c>
      <c r="P4" s="21" t="s">
        <v>193</v>
      </c>
      <c r="Q4" s="21" t="s">
        <v>193</v>
      </c>
      <c r="R4" s="21" t="s">
        <v>193</v>
      </c>
      <c r="S4" s="21" t="s">
        <v>193</v>
      </c>
      <c r="T4" s="21" t="s">
        <v>193</v>
      </c>
      <c r="U4" s="21" t="s">
        <v>193</v>
      </c>
      <c r="V4" s="21" t="s">
        <v>193</v>
      </c>
      <c r="W4" s="21" t="s">
        <v>193</v>
      </c>
      <c r="X4" s="21" t="s">
        <v>193</v>
      </c>
      <c r="Y4" s="21" t="s">
        <v>193</v>
      </c>
      <c r="Z4" s="21" t="s">
        <v>193</v>
      </c>
      <c r="AA4" s="21" t="s">
        <v>193</v>
      </c>
      <c r="AB4" s="21" t="s">
        <v>193</v>
      </c>
      <c r="AC4" s="21" t="s">
        <v>193</v>
      </c>
      <c r="AD4" s="21" t="s">
        <v>193</v>
      </c>
      <c r="AE4" s="21" t="s">
        <v>193</v>
      </c>
      <c r="AF4" s="21" t="s">
        <v>193</v>
      </c>
      <c r="AG4" s="21" t="s">
        <v>193</v>
      </c>
      <c r="AH4" s="21" t="s">
        <v>193</v>
      </c>
      <c r="AI4" s="21" t="s">
        <v>193</v>
      </c>
      <c r="AJ4" s="21" t="s">
        <v>193</v>
      </c>
      <c r="AK4" s="21" t="s">
        <v>193</v>
      </c>
      <c r="AL4" s="21" t="s">
        <v>193</v>
      </c>
    </row>
    <row r="5" customFormat="false" ht="15" hidden="false" customHeight="false" outlineLevel="0" collapsed="false">
      <c r="B5" s="22" t="s">
        <v>195</v>
      </c>
      <c r="C5" s="23" t="n">
        <v>227</v>
      </c>
      <c r="D5" s="24" t="n">
        <v>102</v>
      </c>
      <c r="E5" s="24" t="n">
        <v>9</v>
      </c>
      <c r="F5" s="24" t="n">
        <v>22</v>
      </c>
      <c r="G5" s="24" t="n">
        <v>160</v>
      </c>
      <c r="H5" s="24" t="n">
        <v>161</v>
      </c>
      <c r="I5" s="24" t="n">
        <v>91</v>
      </c>
      <c r="J5" s="24" t="n">
        <v>23</v>
      </c>
      <c r="K5" s="24" t="n">
        <v>30</v>
      </c>
      <c r="L5" s="24" t="n">
        <v>293</v>
      </c>
      <c r="M5" s="24" t="n">
        <v>434</v>
      </c>
      <c r="N5" s="25" t="n">
        <v>548</v>
      </c>
      <c r="O5" s="23" t="n">
        <v>355</v>
      </c>
      <c r="P5" s="24" t="n">
        <v>118</v>
      </c>
      <c r="Q5" s="24" t="n">
        <v>93</v>
      </c>
      <c r="R5" s="24" t="n">
        <v>244</v>
      </c>
      <c r="S5" s="24" t="n">
        <v>407</v>
      </c>
      <c r="T5" s="24" t="n">
        <v>242</v>
      </c>
      <c r="U5" s="24" t="n">
        <v>120</v>
      </c>
      <c r="V5" s="24" t="n">
        <v>79</v>
      </c>
      <c r="W5" s="24" t="n">
        <v>25</v>
      </c>
      <c r="X5" s="24" t="n">
        <v>222</v>
      </c>
      <c r="Y5" s="24" t="n">
        <v>411</v>
      </c>
      <c r="Z5" s="25" t="n">
        <v>472</v>
      </c>
      <c r="AA5" s="23" t="n">
        <v>487</v>
      </c>
      <c r="AB5" s="24" t="n">
        <v>220</v>
      </c>
      <c r="AC5" s="24" t="n">
        <v>57</v>
      </c>
      <c r="AD5" s="24" t="n">
        <v>101</v>
      </c>
      <c r="AE5" s="24" t="n">
        <v>307</v>
      </c>
      <c r="AF5" s="24" t="n">
        <v>284</v>
      </c>
      <c r="AG5" s="24" t="n">
        <v>229</v>
      </c>
      <c r="AH5" s="24" t="n">
        <v>99</v>
      </c>
      <c r="AI5" s="24" t="n">
        <v>60</v>
      </c>
      <c r="AJ5" s="24" t="n">
        <v>532</v>
      </c>
      <c r="AK5" s="24" t="n">
        <v>795</v>
      </c>
      <c r="AL5" s="25" t="n">
        <v>582</v>
      </c>
    </row>
    <row r="6" customFormat="false" ht="15" hidden="false" customHeight="false" outlineLevel="0" collapsed="false">
      <c r="B6" s="26" t="s">
        <v>196</v>
      </c>
      <c r="C6" s="27"/>
      <c r="D6" s="28"/>
      <c r="E6" s="28" t="n">
        <v>141</v>
      </c>
      <c r="F6" s="28" t="n">
        <v>116</v>
      </c>
      <c r="G6" s="28" t="n">
        <v>111</v>
      </c>
      <c r="H6" s="28" t="n">
        <v>110</v>
      </c>
      <c r="I6" s="28" t="n">
        <v>94</v>
      </c>
      <c r="J6" s="28" t="n">
        <v>97</v>
      </c>
      <c r="K6" s="28" t="n">
        <v>12</v>
      </c>
      <c r="L6" s="28" t="n">
        <v>6</v>
      </c>
      <c r="M6" s="28" t="n">
        <v>0</v>
      </c>
      <c r="N6" s="29" t="n">
        <v>28</v>
      </c>
      <c r="O6" s="27" t="n">
        <v>7</v>
      </c>
      <c r="P6" s="28" t="n">
        <v>185</v>
      </c>
      <c r="Q6" s="28" t="n">
        <v>451</v>
      </c>
      <c r="R6" s="28" t="n">
        <v>203</v>
      </c>
      <c r="S6" s="28" t="n">
        <v>127</v>
      </c>
      <c r="T6" s="28" t="n">
        <v>163</v>
      </c>
      <c r="U6" s="28" t="n">
        <v>126</v>
      </c>
      <c r="V6" s="28" t="n">
        <v>238</v>
      </c>
      <c r="W6" s="28" t="n">
        <v>241</v>
      </c>
      <c r="X6" s="28" t="n">
        <v>70</v>
      </c>
      <c r="Y6" s="28" t="n">
        <v>110</v>
      </c>
      <c r="Z6" s="29" t="n">
        <v>110</v>
      </c>
      <c r="AA6" s="27" t="n">
        <v>300</v>
      </c>
      <c r="AB6" s="28" t="n">
        <v>480</v>
      </c>
      <c r="AC6" s="28" t="n">
        <v>420</v>
      </c>
      <c r="AD6" s="28" t="n">
        <v>366</v>
      </c>
      <c r="AE6" s="28" t="n">
        <v>317</v>
      </c>
      <c r="AF6" s="28" t="n">
        <v>361</v>
      </c>
      <c r="AG6" s="28" t="n">
        <v>395</v>
      </c>
      <c r="AH6" s="28" t="n">
        <v>455</v>
      </c>
      <c r="AI6" s="28" t="n">
        <v>481</v>
      </c>
      <c r="AJ6" s="28" t="n">
        <v>326</v>
      </c>
      <c r="AK6" s="28" t="n">
        <v>184</v>
      </c>
      <c r="AL6" s="29" t="n">
        <v>173</v>
      </c>
    </row>
    <row r="7" customFormat="false" ht="15" hidden="false" customHeight="false" outlineLevel="0" collapsed="false">
      <c r="B7" s="26" t="s">
        <v>63</v>
      </c>
      <c r="C7" s="27" t="n">
        <v>227</v>
      </c>
      <c r="D7" s="28" t="n">
        <v>102</v>
      </c>
      <c r="E7" s="28" t="n">
        <v>150</v>
      </c>
      <c r="F7" s="28" t="n">
        <v>138</v>
      </c>
      <c r="G7" s="28" t="n">
        <v>271</v>
      </c>
      <c r="H7" s="28" t="n">
        <v>271</v>
      </c>
      <c r="I7" s="28" t="n">
        <v>185</v>
      </c>
      <c r="J7" s="28" t="n">
        <v>120</v>
      </c>
      <c r="K7" s="28" t="n">
        <v>42</v>
      </c>
      <c r="L7" s="28" t="n">
        <v>299</v>
      </c>
      <c r="M7" s="28" t="n">
        <v>434</v>
      </c>
      <c r="N7" s="29" t="n">
        <v>576</v>
      </c>
      <c r="O7" s="27" t="n">
        <v>362</v>
      </c>
      <c r="P7" s="28" t="n">
        <v>303</v>
      </c>
      <c r="Q7" s="28" t="n">
        <v>544</v>
      </c>
      <c r="R7" s="28" t="n">
        <v>447</v>
      </c>
      <c r="S7" s="28" t="n">
        <v>534</v>
      </c>
      <c r="T7" s="28" t="n">
        <v>405</v>
      </c>
      <c r="U7" s="28" t="n">
        <v>246</v>
      </c>
      <c r="V7" s="28" t="n">
        <v>317</v>
      </c>
      <c r="W7" s="28" t="n">
        <v>266</v>
      </c>
      <c r="X7" s="28" t="n">
        <v>292</v>
      </c>
      <c r="Y7" s="28" t="n">
        <v>521</v>
      </c>
      <c r="Z7" s="29" t="n">
        <v>582</v>
      </c>
      <c r="AA7" s="27" t="n">
        <v>787</v>
      </c>
      <c r="AB7" s="28" t="n">
        <v>700</v>
      </c>
      <c r="AC7" s="28" t="n">
        <v>477</v>
      </c>
      <c r="AD7" s="28" t="n">
        <v>467</v>
      </c>
      <c r="AE7" s="28" t="n">
        <v>624</v>
      </c>
      <c r="AF7" s="28" t="n">
        <v>645</v>
      </c>
      <c r="AG7" s="28" t="n">
        <v>624</v>
      </c>
      <c r="AH7" s="28" t="n">
        <v>554</v>
      </c>
      <c r="AI7" s="28" t="n">
        <v>541</v>
      </c>
      <c r="AJ7" s="28" t="n">
        <v>858</v>
      </c>
      <c r="AK7" s="28" t="n">
        <v>979</v>
      </c>
      <c r="AL7" s="29" t="n">
        <v>755</v>
      </c>
    </row>
    <row r="8" customFormat="false" ht="15" hidden="false" customHeight="false" outlineLevel="0" collapsed="false">
      <c r="B8" s="0" t="s">
        <v>277</v>
      </c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7"/>
      <c r="P8" s="28"/>
      <c r="Q8" s="28"/>
      <c r="R8" s="28"/>
      <c r="S8" s="28"/>
      <c r="T8" s="28"/>
      <c r="U8" s="28"/>
      <c r="V8" s="28" t="n">
        <v>18</v>
      </c>
      <c r="W8" s="28" t="n">
        <v>26</v>
      </c>
      <c r="X8" s="28" t="n">
        <v>11</v>
      </c>
      <c r="Y8" s="28" t="n">
        <v>8</v>
      </c>
      <c r="Z8" s="29" t="n">
        <v>4</v>
      </c>
      <c r="AA8" s="27" t="n">
        <v>3</v>
      </c>
      <c r="AB8" s="28" t="n">
        <v>5</v>
      </c>
      <c r="AC8" s="28" t="n">
        <v>49</v>
      </c>
      <c r="AD8" s="28" t="n">
        <v>16</v>
      </c>
      <c r="AE8" s="28" t="n">
        <v>79</v>
      </c>
      <c r="AF8" s="28" t="n">
        <v>19</v>
      </c>
      <c r="AG8" s="28" t="n">
        <v>7</v>
      </c>
      <c r="AH8" s="28" t="n">
        <v>5</v>
      </c>
      <c r="AI8" s="28" t="n">
        <v>8</v>
      </c>
      <c r="AJ8" s="28" t="n">
        <v>28</v>
      </c>
      <c r="AK8" s="28" t="n">
        <v>73</v>
      </c>
      <c r="AL8" s="29" t="n">
        <v>79</v>
      </c>
    </row>
    <row r="9" customFormat="false" ht="15" hidden="false" customHeight="false" outlineLevel="0" collapsed="false">
      <c r="B9" s="26" t="s">
        <v>197</v>
      </c>
      <c r="C9" s="27" t="n">
        <v>57</v>
      </c>
      <c r="D9" s="28" t="n">
        <v>57</v>
      </c>
      <c r="E9" s="28" t="n">
        <v>57</v>
      </c>
      <c r="F9" s="28" t="n">
        <v>57</v>
      </c>
      <c r="G9" s="28" t="n">
        <v>61</v>
      </c>
      <c r="H9" s="28" t="n">
        <v>65</v>
      </c>
      <c r="I9" s="28" t="n">
        <v>62</v>
      </c>
      <c r="J9" s="28" t="n">
        <v>65</v>
      </c>
      <c r="K9" s="28" t="n">
        <v>65</v>
      </c>
      <c r="L9" s="28" t="n">
        <v>86</v>
      </c>
      <c r="M9" s="28" t="n">
        <v>94</v>
      </c>
      <c r="N9" s="29" t="n">
        <v>94</v>
      </c>
      <c r="O9" s="27" t="n">
        <v>90</v>
      </c>
      <c r="P9" s="28" t="n">
        <v>85</v>
      </c>
      <c r="Q9" s="28" t="n">
        <v>84</v>
      </c>
      <c r="R9" s="28" t="n">
        <v>87</v>
      </c>
      <c r="S9" s="28" t="n">
        <v>98</v>
      </c>
      <c r="T9" s="28" t="n">
        <v>92</v>
      </c>
      <c r="U9" s="28" t="n">
        <v>80</v>
      </c>
      <c r="V9" s="28" t="n">
        <v>75</v>
      </c>
      <c r="W9" s="28" t="n">
        <v>69</v>
      </c>
      <c r="X9" s="28" t="n">
        <v>71</v>
      </c>
      <c r="Y9" s="28" t="n">
        <v>71</v>
      </c>
      <c r="Z9" s="29" t="n">
        <v>147</v>
      </c>
      <c r="AA9" s="27" t="n">
        <v>137</v>
      </c>
      <c r="AB9" s="28" t="n">
        <v>132</v>
      </c>
      <c r="AC9" s="28" t="n">
        <v>113</v>
      </c>
      <c r="AD9" s="28" t="n">
        <v>122</v>
      </c>
      <c r="AE9" s="28" t="n">
        <v>137</v>
      </c>
      <c r="AF9" s="28" t="n">
        <v>130</v>
      </c>
      <c r="AG9" s="28" t="n">
        <v>126</v>
      </c>
      <c r="AH9" s="28" t="n">
        <v>116</v>
      </c>
      <c r="AI9" s="28" t="n">
        <v>112</v>
      </c>
      <c r="AJ9" s="28" t="n">
        <v>155</v>
      </c>
      <c r="AK9" s="28" t="n">
        <v>168</v>
      </c>
      <c r="AL9" s="29" t="n">
        <v>165</v>
      </c>
    </row>
    <row r="10" customFormat="false" ht="15" hidden="false" customHeight="false" outlineLevel="0" collapsed="false">
      <c r="B10" s="30" t="s">
        <v>198</v>
      </c>
      <c r="C10" s="31" t="n">
        <v>3.98245614035088</v>
      </c>
      <c r="D10" s="32" t="n">
        <v>1.78947368421053</v>
      </c>
      <c r="E10" s="32" t="n">
        <v>2.63157894736842</v>
      </c>
      <c r="F10" s="32" t="n">
        <v>2.42105263157895</v>
      </c>
      <c r="G10" s="32" t="n">
        <v>4.44262295081967</v>
      </c>
      <c r="H10" s="32" t="n">
        <v>4.16923076923077</v>
      </c>
      <c r="I10" s="32" t="n">
        <v>2.98387096774194</v>
      </c>
      <c r="J10" s="32" t="n">
        <v>1.84615384615385</v>
      </c>
      <c r="K10" s="32" t="n">
        <v>0.646153846153846</v>
      </c>
      <c r="L10" s="32" t="n">
        <v>3.47674418604651</v>
      </c>
      <c r="M10" s="32" t="n">
        <v>4.61702127659575</v>
      </c>
      <c r="N10" s="33" t="n">
        <v>6.12765957446809</v>
      </c>
      <c r="O10" s="31" t="n">
        <v>3.85106382978723</v>
      </c>
      <c r="P10" s="32" t="n">
        <v>3.56470588235294</v>
      </c>
      <c r="Q10" s="32" t="n">
        <v>6.47619047619048</v>
      </c>
      <c r="R10" s="32" t="n">
        <f aca="false">+R7/R9</f>
        <v>5.13793103448276</v>
      </c>
      <c r="S10" s="32" t="n">
        <v>5.44897959183674</v>
      </c>
      <c r="T10" s="32" t="n">
        <v>4.40217391304348</v>
      </c>
      <c r="U10" s="32" t="n">
        <v>3.075</v>
      </c>
      <c r="V10" s="32" t="n">
        <v>4.46666666666667</v>
      </c>
      <c r="W10" s="32" t="n">
        <v>4.23188405797101</v>
      </c>
      <c r="X10" s="32" t="n">
        <v>4.26760563380282</v>
      </c>
      <c r="Y10" s="32" t="n">
        <v>7.45070422535211</v>
      </c>
      <c r="Z10" s="33" t="n">
        <v>3.98639455782313</v>
      </c>
      <c r="AA10" s="31" t="n">
        <v>5.76642335766423</v>
      </c>
      <c r="AB10" s="32" t="n">
        <v>5.34090909090909</v>
      </c>
      <c r="AC10" s="32" t="n">
        <v>4.65486725663717</v>
      </c>
      <c r="AD10" s="32" t="n">
        <v>3.95901639344262</v>
      </c>
      <c r="AE10" s="32" t="n">
        <v>5.13138686131387</v>
      </c>
      <c r="AF10" s="32" t="n">
        <v>4.84671532846715</v>
      </c>
      <c r="AG10" s="32" t="n">
        <v>4.60583941605839</v>
      </c>
      <c r="AH10" s="32" t="n">
        <v>4.81896551724138</v>
      </c>
      <c r="AI10" s="32" t="n">
        <v>4.90178571428571</v>
      </c>
      <c r="AJ10" s="32" t="n">
        <v>5.71612903225806</v>
      </c>
      <c r="AK10" s="32" t="n">
        <v>6.26190476190476</v>
      </c>
      <c r="AL10" s="33" t="n">
        <v>5.05454545454546</v>
      </c>
    </row>
    <row r="11" customFormat="false" ht="15" hidden="false" customHeight="false" outlineLevel="0" collapsed="false">
      <c r="B11" s="36" t="s">
        <v>199</v>
      </c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7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  <c r="AA11" s="37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customFormat="false" ht="15" hidden="false" customHeight="false" outlineLevel="0" collapsed="false">
      <c r="B12" s="36" t="s">
        <v>200</v>
      </c>
      <c r="C12" s="44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4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44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6"/>
    </row>
    <row r="13" customFormat="false" ht="15" hidden="false" customHeight="false" outlineLevel="0" collapsed="false">
      <c r="B13" s="26" t="s">
        <v>201</v>
      </c>
      <c r="C13" s="51" t="n">
        <v>6465897.78</v>
      </c>
      <c r="D13" s="52" t="n">
        <v>1695608.81</v>
      </c>
      <c r="E13" s="52" t="n">
        <v>1122493.09</v>
      </c>
      <c r="F13" s="52" t="n">
        <v>631801.78</v>
      </c>
      <c r="G13" s="52" t="n">
        <v>2798635.07</v>
      </c>
      <c r="H13" s="52" t="n">
        <v>2387390.84</v>
      </c>
      <c r="I13" s="52" t="n">
        <v>1329309.23</v>
      </c>
      <c r="J13" s="52" t="n">
        <v>492388.98</v>
      </c>
      <c r="K13" s="52" t="n">
        <v>307635.54</v>
      </c>
      <c r="L13" s="52" t="n">
        <v>5804901.8</v>
      </c>
      <c r="M13" s="52" t="n">
        <v>7796867.36</v>
      </c>
      <c r="N13" s="53" t="n">
        <v>6949765.45</v>
      </c>
      <c r="O13" s="98" t="n">
        <v>4979478.24</v>
      </c>
      <c r="P13" s="99" t="n">
        <v>1593602.68</v>
      </c>
      <c r="Q13" s="99" t="n">
        <v>2103790.24</v>
      </c>
      <c r="R13" s="99" t="n">
        <v>2970921.39</v>
      </c>
      <c r="S13" s="99" t="n">
        <v>4134339.54</v>
      </c>
      <c r="T13" s="99" t="n">
        <v>2159659.94</v>
      </c>
      <c r="U13" s="99" t="n">
        <v>1016642.09</v>
      </c>
      <c r="V13" s="99" t="n">
        <v>1162214.14</v>
      </c>
      <c r="W13" s="99" t="n">
        <v>873370.83</v>
      </c>
      <c r="X13" s="99" t="n">
        <v>2541032.27</v>
      </c>
      <c r="Y13" s="99" t="n">
        <v>6455232.25</v>
      </c>
      <c r="Z13" s="100" t="n">
        <v>6365012.79</v>
      </c>
      <c r="AA13" s="98" t="n">
        <v>6717928.15</v>
      </c>
      <c r="AB13" s="99" t="n">
        <v>2826298.7</v>
      </c>
      <c r="AC13" s="99" t="n">
        <v>1896377.62</v>
      </c>
      <c r="AD13" s="99" t="n">
        <v>2329018.07</v>
      </c>
      <c r="AE13" s="99" t="n">
        <v>3764064.26</v>
      </c>
      <c r="AF13" s="99" t="n">
        <v>4033279.74</v>
      </c>
      <c r="AG13" s="99" t="n">
        <v>2234737.24</v>
      </c>
      <c r="AH13" s="99" t="n">
        <v>1314985.76</v>
      </c>
      <c r="AI13" s="99" t="n">
        <v>1911931.78</v>
      </c>
      <c r="AJ13" s="99" t="n">
        <v>4985284.23</v>
      </c>
      <c r="AK13" s="99" t="n">
        <v>9008796.08</v>
      </c>
      <c r="AL13" s="100" t="n">
        <v>8568468.1</v>
      </c>
    </row>
    <row r="14" customFormat="false" ht="15" hidden="false" customHeight="false" outlineLevel="0" collapsed="false">
      <c r="B14" s="54" t="s">
        <v>202</v>
      </c>
      <c r="C14" s="55" t="n">
        <v>28484.1311894273</v>
      </c>
      <c r="D14" s="56" t="n">
        <v>16623.6157843137</v>
      </c>
      <c r="E14" s="57" t="n">
        <v>7483.28726666667</v>
      </c>
      <c r="F14" s="57" t="n">
        <v>4578.27376811594</v>
      </c>
      <c r="G14" s="57" t="n">
        <v>10327.0666789668</v>
      </c>
      <c r="H14" s="57" t="n">
        <v>8809.56029520295</v>
      </c>
      <c r="I14" s="57" t="n">
        <v>7185.4552972973</v>
      </c>
      <c r="J14" s="57" t="n">
        <v>4103.2415</v>
      </c>
      <c r="K14" s="57" t="n">
        <v>7324.65571428572</v>
      </c>
      <c r="L14" s="57" t="n">
        <v>19414.3872909699</v>
      </c>
      <c r="M14" s="57" t="n">
        <v>17965.1321658986</v>
      </c>
      <c r="N14" s="57" t="n">
        <v>12065.5650173611</v>
      </c>
      <c r="O14" s="102" t="n">
        <f aca="false">+O13/O7</f>
        <v>13755.4647513812</v>
      </c>
      <c r="P14" s="102" t="n">
        <f aca="false">+P13/P7</f>
        <v>5259.41478547855</v>
      </c>
      <c r="Q14" s="102" t="n">
        <f aca="false">+Q13/Q7</f>
        <v>3867.26147058824</v>
      </c>
      <c r="R14" s="102" t="n">
        <f aca="false">+R13/R7</f>
        <v>6646.35657718121</v>
      </c>
      <c r="S14" s="102" t="n">
        <f aca="false">+S13/S7</f>
        <v>7742.20887640449</v>
      </c>
      <c r="T14" s="102" t="n">
        <f aca="false">+T13/T7</f>
        <v>5332.49367901235</v>
      </c>
      <c r="U14" s="102" t="n">
        <f aca="false">+U13/U7</f>
        <v>4132.69142276423</v>
      </c>
      <c r="V14" s="102" t="n">
        <f aca="false">+V13/V7</f>
        <v>3666.29066246057</v>
      </c>
      <c r="W14" s="102" t="n">
        <f aca="false">+W13/W7</f>
        <v>3283.34898496241</v>
      </c>
      <c r="X14" s="102" t="n">
        <f aca="false">+X13/X7</f>
        <v>8702.16530821918</v>
      </c>
      <c r="Y14" s="102" t="n">
        <f aca="false">+Y13/Y7</f>
        <v>12390.0810940499</v>
      </c>
      <c r="Z14" s="102" t="n">
        <f aca="false">+Z13/Z7</f>
        <v>10936.4480927835</v>
      </c>
      <c r="AA14" s="102" t="n">
        <v>8536.12217280813</v>
      </c>
      <c r="AB14" s="102" t="n">
        <v>4037.56957142857</v>
      </c>
      <c r="AC14" s="102" t="n">
        <v>3975.63442348008</v>
      </c>
      <c r="AD14" s="102" t="n">
        <v>4987.19072805139</v>
      </c>
      <c r="AE14" s="102" t="n">
        <v>6032.15426282051</v>
      </c>
      <c r="AF14" s="102" t="n">
        <v>6253.14688372093</v>
      </c>
      <c r="AG14" s="102" t="n">
        <v>3581.30967948718</v>
      </c>
      <c r="AH14" s="102" t="n">
        <v>2373.62050541516</v>
      </c>
      <c r="AI14" s="102" t="n">
        <v>3534.0698336414</v>
      </c>
      <c r="AJ14" s="102" t="n">
        <v>5810.35458041958</v>
      </c>
      <c r="AK14" s="102" t="n">
        <v>9202.03889683351</v>
      </c>
      <c r="AL14" s="102" t="n">
        <v>11348.9643708609</v>
      </c>
    </row>
    <row r="15" customFormat="false" ht="15" hidden="false" customHeight="false" outlineLevel="0" collapsed="false">
      <c r="B15" s="54" t="s">
        <v>203</v>
      </c>
      <c r="C15" s="61"/>
      <c r="D15" s="57"/>
      <c r="E15" s="57"/>
      <c r="F15" s="57"/>
      <c r="G15" s="57"/>
      <c r="H15" s="57"/>
      <c r="I15" s="62"/>
      <c r="J15" s="62"/>
      <c r="K15" s="62"/>
      <c r="L15" s="62"/>
      <c r="M15" s="62"/>
      <c r="N15" s="63"/>
      <c r="O15" s="61"/>
      <c r="P15" s="57"/>
      <c r="Q15" s="57"/>
      <c r="R15" s="57"/>
      <c r="S15" s="57"/>
      <c r="T15" s="57"/>
      <c r="U15" s="62"/>
      <c r="V15" s="62"/>
      <c r="W15" s="62"/>
      <c r="X15" s="62"/>
      <c r="Y15" s="62"/>
      <c r="Z15" s="63"/>
      <c r="AA15" s="61"/>
      <c r="AB15" s="57"/>
      <c r="AC15" s="57"/>
      <c r="AD15" s="57"/>
      <c r="AE15" s="57"/>
      <c r="AF15" s="57"/>
      <c r="AG15" s="62"/>
      <c r="AH15" s="62"/>
      <c r="AI15" s="62"/>
      <c r="AJ15" s="62"/>
      <c r="AK15" s="62"/>
      <c r="AL15" s="63"/>
    </row>
    <row r="16" customFormat="false" ht="15" hidden="false" customHeight="false" outlineLevel="0" collapsed="false">
      <c r="B16" s="64" t="s">
        <v>204</v>
      </c>
      <c r="C16" s="61" t="n">
        <v>540121.67</v>
      </c>
      <c r="D16" s="62" t="n">
        <v>280273.77</v>
      </c>
      <c r="E16" s="62" t="n">
        <v>137376.31</v>
      </c>
      <c r="F16" s="62" t="n">
        <v>251041.2</v>
      </c>
      <c r="G16" s="62" t="n">
        <v>517856.34</v>
      </c>
      <c r="H16" s="62" t="n">
        <v>441806.84</v>
      </c>
      <c r="I16" s="62" t="n">
        <v>291658.1</v>
      </c>
      <c r="J16" s="62" t="n">
        <v>236633.44</v>
      </c>
      <c r="K16" s="62" t="n">
        <v>122965.57</v>
      </c>
      <c r="L16" s="62" t="n">
        <v>772595.51</v>
      </c>
      <c r="M16" s="62" t="n">
        <v>831930.2</v>
      </c>
      <c r="N16" s="63" t="n">
        <v>935856.77</v>
      </c>
      <c r="O16" s="61" t="n">
        <v>749055.86</v>
      </c>
      <c r="P16" s="62" t="n">
        <v>567524.36</v>
      </c>
      <c r="Q16" s="62" t="n">
        <v>656144.25</v>
      </c>
      <c r="R16" s="62" t="n">
        <v>910113.98</v>
      </c>
      <c r="S16" s="62" t="n">
        <v>973499.88</v>
      </c>
      <c r="T16" s="62" t="n">
        <v>534682.31</v>
      </c>
      <c r="U16" s="62" t="n">
        <v>458756.3</v>
      </c>
      <c r="V16" s="62" t="n">
        <v>508577.78</v>
      </c>
      <c r="W16" s="62" t="n">
        <v>445706.91</v>
      </c>
      <c r="X16" s="62" t="n">
        <v>577080.88</v>
      </c>
      <c r="Y16" s="62" t="n">
        <v>911882.33</v>
      </c>
      <c r="Z16" s="63" t="n">
        <v>1180353.4</v>
      </c>
      <c r="AA16" s="115" t="n">
        <v>1345702.73</v>
      </c>
      <c r="AB16" s="116" t="n">
        <v>1131726.48</v>
      </c>
      <c r="AC16" s="116" t="n">
        <v>928511.87</v>
      </c>
      <c r="AD16" s="116" t="n">
        <v>999734.06</v>
      </c>
      <c r="AE16" s="116" t="n">
        <v>990959.55</v>
      </c>
      <c r="AF16" s="116" t="n">
        <v>1222336.25</v>
      </c>
      <c r="AG16" s="116" t="n">
        <v>774619.06</v>
      </c>
      <c r="AH16" s="116" t="n">
        <v>978533.52</v>
      </c>
      <c r="AI16" s="116" t="n">
        <v>861163.86</v>
      </c>
      <c r="AJ16" s="116" t="n">
        <v>1341608.42</v>
      </c>
      <c r="AK16" s="116" t="n">
        <v>1756177.57</v>
      </c>
      <c r="AL16" s="63" t="n">
        <v>760594.75</v>
      </c>
    </row>
    <row r="17" customFormat="false" ht="15" hidden="false" customHeight="false" outlineLevel="0" collapsed="false">
      <c r="B17" s="65" t="s">
        <v>205</v>
      </c>
      <c r="C17" s="61" t="n">
        <v>21444.27</v>
      </c>
      <c r="D17" s="62" t="n">
        <v>11611.02</v>
      </c>
      <c r="E17" s="62" t="n">
        <v>4632</v>
      </c>
      <c r="F17" s="62" t="n">
        <v>9665.02</v>
      </c>
      <c r="G17" s="62" t="n">
        <v>22838.04</v>
      </c>
      <c r="H17" s="62" t="n">
        <v>16808.03</v>
      </c>
      <c r="I17" s="62" t="n">
        <v>8177.03</v>
      </c>
      <c r="J17" s="62" t="n">
        <v>8033</v>
      </c>
      <c r="K17" s="62" t="n">
        <v>13798</v>
      </c>
      <c r="L17" s="62" t="n">
        <v>12241.5</v>
      </c>
      <c r="M17" s="62" t="n">
        <v>22091.99</v>
      </c>
      <c r="N17" s="63" t="n">
        <v>30891</v>
      </c>
      <c r="O17" s="61" t="n">
        <v>21265.97</v>
      </c>
      <c r="P17" s="62" t="n">
        <v>22833.97</v>
      </c>
      <c r="Q17" s="62" t="n">
        <v>17279</v>
      </c>
      <c r="R17" s="62" t="n">
        <v>18025.96</v>
      </c>
      <c r="S17" s="62" t="n">
        <v>29484.11</v>
      </c>
      <c r="T17" s="62" t="n">
        <v>15295.01</v>
      </c>
      <c r="U17" s="62" t="n">
        <v>13999.23</v>
      </c>
      <c r="V17" s="62" t="n">
        <v>20412.62</v>
      </c>
      <c r="W17" s="62" t="n">
        <v>16221.93</v>
      </c>
      <c r="X17" s="62" t="n">
        <v>30269</v>
      </c>
      <c r="Y17" s="62" t="n">
        <v>22060.6</v>
      </c>
      <c r="Z17" s="63" t="n">
        <v>32137.77</v>
      </c>
      <c r="AA17" s="61" t="n">
        <v>26425</v>
      </c>
      <c r="AB17" s="62" t="n">
        <v>25019.49</v>
      </c>
      <c r="AC17" s="62" t="n">
        <v>28025.46</v>
      </c>
      <c r="AD17" s="62" t="n">
        <v>32773</v>
      </c>
      <c r="AE17" s="62" t="n">
        <v>30911</v>
      </c>
      <c r="AF17" s="62" t="n">
        <v>40611.29</v>
      </c>
      <c r="AG17" s="62" t="n">
        <v>2903.2</v>
      </c>
      <c r="AH17" s="62" t="n">
        <v>13558</v>
      </c>
      <c r="AI17" s="62" t="n">
        <v>6078.83</v>
      </c>
      <c r="AJ17" s="62" t="n">
        <v>33252.76</v>
      </c>
      <c r="AK17" s="62" t="n">
        <v>13553.26</v>
      </c>
      <c r="AL17" s="63" t="n">
        <v>29519.83</v>
      </c>
    </row>
    <row r="18" customFormat="false" ht="15" hidden="false" customHeight="false" outlineLevel="0" collapsed="false">
      <c r="B18" s="64" t="s">
        <v>206</v>
      </c>
      <c r="C18" s="61" t="n">
        <v>152948</v>
      </c>
      <c r="D18" s="62" t="n">
        <v>126381</v>
      </c>
      <c r="E18" s="62" t="n">
        <v>34869.5</v>
      </c>
      <c r="F18" s="62" t="n">
        <v>38318</v>
      </c>
      <c r="G18" s="62" t="n">
        <v>189956</v>
      </c>
      <c r="H18" s="62" t="n">
        <v>155579</v>
      </c>
      <c r="I18" s="62" t="n">
        <v>136603</v>
      </c>
      <c r="J18" s="62" t="n">
        <v>41580</v>
      </c>
      <c r="K18" s="62" t="n">
        <v>98904</v>
      </c>
      <c r="L18" s="62" t="n">
        <v>229898.5</v>
      </c>
      <c r="M18" s="62" t="n">
        <v>303343.6</v>
      </c>
      <c r="N18" s="63" t="n">
        <v>368007.8</v>
      </c>
      <c r="O18" s="61" t="n">
        <v>197530</v>
      </c>
      <c r="P18" s="62" t="n">
        <v>89048</v>
      </c>
      <c r="Q18" s="62" t="n">
        <v>165782.53</v>
      </c>
      <c r="R18" s="62" t="n">
        <v>189218.05</v>
      </c>
      <c r="S18" s="62" t="n">
        <v>348162</v>
      </c>
      <c r="T18" s="62" t="n">
        <v>175375.74</v>
      </c>
      <c r="U18" s="62" t="n">
        <v>127076</v>
      </c>
      <c r="V18" s="62" t="n">
        <v>185537</v>
      </c>
      <c r="W18" s="62" t="n">
        <v>126076.86</v>
      </c>
      <c r="X18" s="62" t="n">
        <v>259747.43</v>
      </c>
      <c r="Y18" s="62" t="n">
        <v>212447</v>
      </c>
      <c r="Z18" s="63" t="n">
        <v>283336.62</v>
      </c>
      <c r="AA18" s="61" t="n">
        <v>230940.85</v>
      </c>
      <c r="AB18" s="62" t="n">
        <v>157322</v>
      </c>
      <c r="AC18" s="62" t="n">
        <v>124662</v>
      </c>
      <c r="AD18" s="62" t="n">
        <v>227734.97</v>
      </c>
      <c r="AE18" s="62" t="n">
        <v>265708.77</v>
      </c>
      <c r="AF18" s="62" t="n">
        <v>263558.35</v>
      </c>
      <c r="AG18" s="62" t="n">
        <v>214344.07</v>
      </c>
      <c r="AH18" s="62" t="n">
        <v>321122.87</v>
      </c>
      <c r="AI18" s="62" t="n">
        <v>356117.23</v>
      </c>
      <c r="AJ18" s="62" t="n">
        <v>358745.62</v>
      </c>
      <c r="AK18" s="62" t="n">
        <v>366167.61</v>
      </c>
      <c r="AL18" s="63" t="n">
        <v>418139.53</v>
      </c>
    </row>
    <row r="19" customFormat="false" ht="15" hidden="false" customHeight="false" outlineLevel="0" collapsed="false">
      <c r="B19" s="64" t="s">
        <v>119</v>
      </c>
      <c r="C19" s="61" t="n">
        <v>3231353.62</v>
      </c>
      <c r="D19" s="62" t="n">
        <v>374469.79</v>
      </c>
      <c r="E19" s="62" t="n">
        <v>43825.39</v>
      </c>
      <c r="F19" s="62" t="n">
        <v>0</v>
      </c>
      <c r="G19" s="62" t="n">
        <v>1951</v>
      </c>
      <c r="H19" s="62" t="n">
        <v>0</v>
      </c>
      <c r="I19" s="62" t="n">
        <v>7502.09</v>
      </c>
      <c r="J19" s="62" t="n">
        <v>0</v>
      </c>
      <c r="K19" s="62" t="n">
        <v>4267.33</v>
      </c>
      <c r="L19" s="62" t="n">
        <v>1956596.18</v>
      </c>
      <c r="M19" s="62" t="n">
        <v>3286082.09</v>
      </c>
      <c r="N19" s="63" t="n">
        <v>1508173.96</v>
      </c>
      <c r="O19" s="61" t="n">
        <v>1689447.02</v>
      </c>
      <c r="P19" s="62" t="n">
        <v>103994.63</v>
      </c>
      <c r="Q19" s="62" t="n">
        <v>40592.78</v>
      </c>
      <c r="R19" s="62" t="n">
        <v>41393.19</v>
      </c>
      <c r="S19" s="62" t="n">
        <v>48010.01</v>
      </c>
      <c r="T19" s="62" t="n">
        <v>21115.37</v>
      </c>
      <c r="U19" s="62" t="n">
        <v>15546.07</v>
      </c>
      <c r="V19" s="62" t="n">
        <v>11398.59</v>
      </c>
      <c r="W19" s="62" t="n">
        <v>0</v>
      </c>
      <c r="X19" s="62" t="n">
        <v>315338.33</v>
      </c>
      <c r="Y19" s="62" t="n">
        <v>2553339.81</v>
      </c>
      <c r="Z19" s="63" t="n">
        <v>1596658.06</v>
      </c>
      <c r="AA19" s="61" t="n">
        <v>1019162.87</v>
      </c>
      <c r="AB19" s="62" t="n">
        <v>157812.74</v>
      </c>
      <c r="AC19" s="62" t="n">
        <v>29546.06</v>
      </c>
      <c r="AD19" s="62" t="n">
        <v>17980.78</v>
      </c>
      <c r="AE19" s="62" t="n">
        <v>608.47</v>
      </c>
      <c r="AF19" s="62" t="n">
        <v>712175.1</v>
      </c>
      <c r="AG19" s="62" t="n">
        <v>10561.52</v>
      </c>
      <c r="AH19" s="62" t="n">
        <v>626.08</v>
      </c>
      <c r="AI19" s="62" t="n">
        <v>1770.69</v>
      </c>
      <c r="AJ19" s="62" t="n">
        <v>10107</v>
      </c>
      <c r="AK19" s="62" t="n">
        <v>873850.44</v>
      </c>
      <c r="AL19" s="63" t="n">
        <v>2858455.17</v>
      </c>
    </row>
    <row r="20" customFormat="false" ht="15" hidden="false" customHeight="false" outlineLevel="0" collapsed="false">
      <c r="B20" s="64" t="s">
        <v>207</v>
      </c>
      <c r="C20" s="61" t="n">
        <v>84100</v>
      </c>
      <c r="D20" s="62" t="n">
        <v>20700</v>
      </c>
      <c r="E20" s="62" t="n">
        <v>27200</v>
      </c>
      <c r="F20" s="62" t="n">
        <v>10000</v>
      </c>
      <c r="G20" s="62" t="n">
        <v>45150</v>
      </c>
      <c r="H20" s="62" t="n">
        <v>48700</v>
      </c>
      <c r="I20" s="62" t="n">
        <v>19100</v>
      </c>
      <c r="J20" s="62" t="n">
        <v>16350</v>
      </c>
      <c r="K20" s="62" t="n">
        <v>8000</v>
      </c>
      <c r="L20" s="62" t="n">
        <v>75750</v>
      </c>
      <c r="M20" s="62" t="n">
        <v>128400</v>
      </c>
      <c r="N20" s="63" t="n">
        <v>169436.38</v>
      </c>
      <c r="O20" s="61" t="n">
        <v>97800</v>
      </c>
      <c r="P20" s="62" t="n">
        <v>61607.5</v>
      </c>
      <c r="Q20" s="62" t="n">
        <v>83111.86</v>
      </c>
      <c r="R20" s="62" t="n">
        <v>87753.13</v>
      </c>
      <c r="S20" s="62" t="n">
        <v>134415</v>
      </c>
      <c r="T20" s="62" t="n">
        <v>81582</v>
      </c>
      <c r="U20" s="62" t="n">
        <v>43550</v>
      </c>
      <c r="V20" s="62" t="n">
        <v>69930</v>
      </c>
      <c r="W20" s="62" t="n">
        <v>59150</v>
      </c>
      <c r="X20" s="62" t="n">
        <v>69600</v>
      </c>
      <c r="Y20" s="62" t="n">
        <v>134900</v>
      </c>
      <c r="Z20" s="63" t="n">
        <v>150450</v>
      </c>
      <c r="AA20" s="61" t="n">
        <v>189327.5</v>
      </c>
      <c r="AB20" s="62" t="n">
        <v>181542.7</v>
      </c>
      <c r="AC20" s="62" t="n">
        <v>130881.02</v>
      </c>
      <c r="AD20" s="62" t="n">
        <v>105383.5</v>
      </c>
      <c r="AE20" s="62" t="n">
        <v>154983</v>
      </c>
      <c r="AF20" s="62" t="n">
        <v>140582.72</v>
      </c>
      <c r="AG20" s="62" t="n">
        <v>120707.5</v>
      </c>
      <c r="AH20" s="62" t="n">
        <v>100580</v>
      </c>
      <c r="AI20" s="62" t="n">
        <v>96684.73</v>
      </c>
      <c r="AJ20" s="62" t="n">
        <v>208388</v>
      </c>
      <c r="AK20" s="62" t="n">
        <v>268970</v>
      </c>
      <c r="AL20" s="63" t="n">
        <v>235455</v>
      </c>
    </row>
    <row r="21" customFormat="false" ht="15" hidden="false" customHeight="false" outlineLevel="0" collapsed="false">
      <c r="B21" s="64" t="s">
        <v>208</v>
      </c>
      <c r="C21" s="61" t="n">
        <v>4321.5</v>
      </c>
      <c r="D21" s="62" t="n">
        <v>9270</v>
      </c>
      <c r="E21" s="62" t="n">
        <v>7112</v>
      </c>
      <c r="F21" s="62" t="n">
        <v>2833</v>
      </c>
      <c r="G21" s="62" t="n">
        <v>1303.5</v>
      </c>
      <c r="H21" s="62" t="n">
        <v>2109.5</v>
      </c>
      <c r="I21" s="62" t="n">
        <v>4559</v>
      </c>
      <c r="J21" s="62" t="n">
        <v>5097.5</v>
      </c>
      <c r="K21" s="62" t="n">
        <v>3424.5</v>
      </c>
      <c r="L21" s="62" t="n">
        <v>1263</v>
      </c>
      <c r="M21" s="62" t="n">
        <v>203.5</v>
      </c>
      <c r="N21" s="63" t="n">
        <v>2991.5</v>
      </c>
      <c r="O21" s="61" t="n">
        <v>7045.5</v>
      </c>
      <c r="P21" s="62" t="n">
        <v>9145.3</v>
      </c>
      <c r="Q21" s="62" t="n">
        <v>9697</v>
      </c>
      <c r="R21" s="62" t="n">
        <v>8646</v>
      </c>
      <c r="S21" s="62" t="n">
        <v>6412</v>
      </c>
      <c r="T21" s="62" t="n">
        <v>13455</v>
      </c>
      <c r="U21" s="62" t="n">
        <v>5501.5</v>
      </c>
      <c r="V21" s="62" t="n">
        <v>3192</v>
      </c>
      <c r="W21" s="62" t="n">
        <v>8869.5</v>
      </c>
      <c r="X21" s="62" t="n">
        <v>6709</v>
      </c>
      <c r="Y21" s="62" t="n">
        <v>1441.5</v>
      </c>
      <c r="Z21" s="63" t="n">
        <v>1723</v>
      </c>
      <c r="AA21" s="61" t="n">
        <v>800</v>
      </c>
      <c r="AB21" s="62" t="n">
        <v>30702.5</v>
      </c>
      <c r="AC21" s="62" t="n">
        <v>5835.5</v>
      </c>
      <c r="AD21" s="62" t="n">
        <v>21623</v>
      </c>
      <c r="AE21" s="62" t="n">
        <v>38819</v>
      </c>
      <c r="AF21" s="62" t="n">
        <v>16904</v>
      </c>
      <c r="AG21" s="62" t="n">
        <v>23879.5</v>
      </c>
      <c r="AH21" s="62" t="n">
        <v>13186.5</v>
      </c>
      <c r="AI21" s="62" t="n">
        <v>20384</v>
      </c>
      <c r="AJ21" s="62" t="n">
        <v>23911</v>
      </c>
      <c r="AK21" s="62" t="n">
        <v>35820</v>
      </c>
      <c r="AL21" s="63" t="n">
        <v>22815</v>
      </c>
    </row>
    <row r="22" customFormat="false" ht="15" hidden="false" customHeight="false" outlineLevel="0" collapsed="false">
      <c r="B22" s="54" t="s">
        <v>209</v>
      </c>
      <c r="C22" s="66" t="n">
        <v>4034289.06</v>
      </c>
      <c r="D22" s="66" t="n">
        <v>822705.58</v>
      </c>
      <c r="E22" s="66" t="n">
        <v>255015.2</v>
      </c>
      <c r="F22" s="66" t="n">
        <v>311857.22</v>
      </c>
      <c r="G22" s="66" t="n">
        <v>779054.88</v>
      </c>
      <c r="H22" s="66" t="n">
        <v>665003.37</v>
      </c>
      <c r="I22" s="66" t="n">
        <v>467599.22</v>
      </c>
      <c r="J22" s="66" t="n">
        <v>307693.94</v>
      </c>
      <c r="K22" s="66" t="n">
        <v>251359.4</v>
      </c>
      <c r="L22" s="66" t="n">
        <v>3048344.69</v>
      </c>
      <c r="M22" s="66" t="n">
        <v>4572051.38</v>
      </c>
      <c r="N22" s="66" t="n">
        <v>3015357.41</v>
      </c>
      <c r="O22" s="66" t="n">
        <v>2762144.35</v>
      </c>
      <c r="P22" s="66" t="n">
        <v>854153.76</v>
      </c>
      <c r="Q22" s="66" t="n">
        <v>972607.42</v>
      </c>
      <c r="R22" s="66" t="n">
        <v>1255150.31</v>
      </c>
      <c r="S22" s="66" t="n">
        <v>1539983</v>
      </c>
      <c r="T22" s="66" t="n">
        <v>841505.43</v>
      </c>
      <c r="U22" s="66" t="n">
        <v>664429.1</v>
      </c>
      <c r="V22" s="66" t="n">
        <v>799047.99</v>
      </c>
      <c r="W22" s="66" t="n">
        <v>656025.2</v>
      </c>
      <c r="X22" s="66" t="n">
        <v>1258744.64</v>
      </c>
      <c r="Y22" s="66" t="n">
        <v>3836071.24</v>
      </c>
      <c r="Z22" s="66" t="n">
        <v>3244658.85</v>
      </c>
      <c r="AA22" s="66" t="n">
        <v>2812358.95</v>
      </c>
      <c r="AB22" s="66" t="n">
        <v>1684125.91</v>
      </c>
      <c r="AC22" s="66" t="n">
        <v>1247461.91</v>
      </c>
      <c r="AD22" s="66" t="n">
        <v>1405229.31</v>
      </c>
      <c r="AE22" s="66" t="n">
        <v>1481989.79</v>
      </c>
      <c r="AF22" s="66" t="n">
        <v>2396167.71</v>
      </c>
      <c r="AG22" s="66" t="n">
        <v>1147014.85</v>
      </c>
      <c r="AH22" s="66" t="n">
        <v>1427606.97</v>
      </c>
      <c r="AI22" s="66" t="n">
        <v>1342199.34</v>
      </c>
      <c r="AJ22" s="66" t="n">
        <v>1976012.8</v>
      </c>
      <c r="AK22" s="66" t="n">
        <v>3314538.88</v>
      </c>
      <c r="AL22" s="66" t="n">
        <v>4324979.28</v>
      </c>
    </row>
    <row r="23" customFormat="false" ht="15" hidden="false" customHeight="false" outlineLevel="0" collapsed="false">
      <c r="B23" s="54"/>
      <c r="C23" s="6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9"/>
      <c r="O23" s="60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9"/>
      <c r="AA23" s="60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9"/>
    </row>
    <row r="24" customFormat="false" ht="16.5" hidden="false" customHeight="false" outlineLevel="0" collapsed="false">
      <c r="B24" s="54" t="s">
        <v>210</v>
      </c>
      <c r="C24" s="67" t="n">
        <v>2431608.72</v>
      </c>
      <c r="D24" s="67" t="n">
        <v>872903.23</v>
      </c>
      <c r="E24" s="67" t="n">
        <v>867477.89</v>
      </c>
      <c r="F24" s="67" t="n">
        <v>319944.56</v>
      </c>
      <c r="G24" s="67" t="n">
        <v>2019580.19</v>
      </c>
      <c r="H24" s="67" t="n">
        <v>1722387.47</v>
      </c>
      <c r="I24" s="67" t="n">
        <v>861710.01</v>
      </c>
      <c r="J24" s="67" t="n">
        <v>184695.04</v>
      </c>
      <c r="K24" s="67" t="n">
        <v>56276.14</v>
      </c>
      <c r="L24" s="67" t="n">
        <v>2756557.11</v>
      </c>
      <c r="M24" s="67" t="n">
        <v>3224815.98</v>
      </c>
      <c r="N24" s="67" t="n">
        <v>3934408.04</v>
      </c>
      <c r="O24" s="67" t="n">
        <v>2217333.89</v>
      </c>
      <c r="P24" s="67" t="n">
        <v>739448.92</v>
      </c>
      <c r="Q24" s="67" t="n">
        <v>1131182.82</v>
      </c>
      <c r="R24" s="67" t="n">
        <v>1715771.08</v>
      </c>
      <c r="S24" s="67" t="n">
        <v>2594356.54</v>
      </c>
      <c r="T24" s="67" t="n">
        <v>1318154.51</v>
      </c>
      <c r="U24" s="67" t="n">
        <v>352212.99</v>
      </c>
      <c r="V24" s="67" t="n">
        <v>363166.15</v>
      </c>
      <c r="W24" s="67" t="n">
        <v>217345.63</v>
      </c>
      <c r="X24" s="67" t="n">
        <v>1282287.63</v>
      </c>
      <c r="Y24" s="67" t="n">
        <v>2619161.01</v>
      </c>
      <c r="Z24" s="67" t="n">
        <v>3120353.94</v>
      </c>
      <c r="AA24" s="67" t="n">
        <v>3905569.2</v>
      </c>
      <c r="AB24" s="67" t="n">
        <v>1142172.79</v>
      </c>
      <c r="AC24" s="67" t="n">
        <v>648915.71</v>
      </c>
      <c r="AD24" s="67" t="n">
        <v>923788.76</v>
      </c>
      <c r="AE24" s="67" t="n">
        <v>2282074.47</v>
      </c>
      <c r="AF24" s="67" t="n">
        <v>1637112.03</v>
      </c>
      <c r="AG24" s="67" t="n">
        <v>1087722.39</v>
      </c>
      <c r="AH24" s="67" t="n">
        <v>-112621.21</v>
      </c>
      <c r="AI24" s="67" t="n">
        <v>569732.44</v>
      </c>
      <c r="AJ24" s="67" t="n">
        <v>3009271.43</v>
      </c>
      <c r="AK24" s="67" t="n">
        <v>5694257.2</v>
      </c>
      <c r="AL24" s="67" t="n">
        <v>4243488.82</v>
      </c>
    </row>
    <row r="25" customFormat="false" ht="15" hidden="false" customHeight="false" outlineLevel="0" collapsed="false">
      <c r="B25" s="54"/>
      <c r="C25" s="69" t="n">
        <f aca="false">C24-C28</f>
        <v>2378583.72</v>
      </c>
      <c r="D25" s="69" t="n">
        <f aca="false">D24-D28</f>
        <v>830703.23</v>
      </c>
      <c r="E25" s="69" t="n">
        <f aca="false">E24-E28</f>
        <v>848427.89</v>
      </c>
      <c r="F25" s="69" t="n">
        <f aca="false">F24-F28</f>
        <v>289817.56</v>
      </c>
      <c r="G25" s="69" t="n">
        <f aca="false">G24-G28</f>
        <v>1891145.19</v>
      </c>
      <c r="H25" s="69" t="n">
        <f aca="false">H24-H28</f>
        <v>1639088.47</v>
      </c>
      <c r="I25" s="69" t="n">
        <f aca="false">I24-I28</f>
        <v>837967.01</v>
      </c>
      <c r="J25" s="69" t="n">
        <f aca="false">J24-J28</f>
        <v>169098.56</v>
      </c>
      <c r="K25" s="69" t="n">
        <f aca="false">K24-K28</f>
        <v>53430.14</v>
      </c>
      <c r="L25" s="69" t="n">
        <f aca="false">L24-L28</f>
        <v>2605818.55</v>
      </c>
      <c r="M25" s="69" t="n">
        <f aca="false">M24-M28</f>
        <v>3076674.34</v>
      </c>
      <c r="N25" s="69" t="n">
        <f aca="false">N24-N28</f>
        <v>3821844.04</v>
      </c>
      <c r="O25" s="69" t="n">
        <f aca="false">O24-O28</f>
        <v>2193338.89</v>
      </c>
      <c r="P25" s="69" t="n">
        <f aca="false">P24-P28</f>
        <v>691402.92</v>
      </c>
      <c r="Q25" s="69" t="n">
        <f aca="false">Q24-Q28</f>
        <v>997995.32</v>
      </c>
      <c r="R25" s="69" t="n">
        <f aca="false">R24-R28</f>
        <v>1514008.27</v>
      </c>
      <c r="S25" s="69" t="n">
        <f aca="false">S24-S28</f>
        <v>2399630.54</v>
      </c>
      <c r="T25" s="69" t="n">
        <f aca="false">T24-T28</f>
        <v>1284256.21</v>
      </c>
      <c r="U25" s="69" t="n">
        <f aca="false">U24-U28</f>
        <v>331059.53</v>
      </c>
      <c r="V25" s="69" t="n">
        <f aca="false">V24-V28</f>
        <v>363166.15</v>
      </c>
      <c r="W25" s="69" t="n">
        <f aca="false">W24-W28</f>
        <v>217345.63</v>
      </c>
      <c r="X25" s="69" t="n">
        <f aca="false">X24-X28</f>
        <v>1066656.65</v>
      </c>
      <c r="Y25" s="69" t="n">
        <f aca="false">Y24-Y28</f>
        <v>2373432.82</v>
      </c>
      <c r="Z25" s="69" t="n">
        <f aca="false">Z24-Z28</f>
        <v>2965111.24</v>
      </c>
      <c r="AA25" s="69" t="n">
        <f aca="false">AA24-AA28</f>
        <v>3853093.46</v>
      </c>
      <c r="AB25" s="69" t="n">
        <f aca="false">AB24-AB28</f>
        <v>1013103.23</v>
      </c>
      <c r="AC25" s="69" t="n">
        <f aca="false">AC24-AC28</f>
        <v>530274.3</v>
      </c>
      <c r="AD25" s="69" t="n">
        <f aca="false">AD24-AD28</f>
        <v>837561.44</v>
      </c>
      <c r="AE25" s="69" t="n">
        <f aca="false">AE24-AE28</f>
        <v>1994502.37</v>
      </c>
      <c r="AF25" s="69" t="n">
        <f aca="false">AF24-AF28</f>
        <v>1556529.65</v>
      </c>
      <c r="AG25" s="69" t="n">
        <f aca="false">AG24-AG28</f>
        <v>1032382.59</v>
      </c>
      <c r="AH25" s="69" t="n">
        <f aca="false">AH24-AH28</f>
        <v>-112621.21</v>
      </c>
      <c r="AI25" s="69" t="n">
        <f aca="false">AI24-AI28</f>
        <v>569732.44</v>
      </c>
      <c r="AJ25" s="69" t="n">
        <f aca="false">AJ24-AJ28</f>
        <v>2841245.83</v>
      </c>
      <c r="AK25" s="69" t="n">
        <f aca="false">AK24-AK28</f>
        <v>5148568.24</v>
      </c>
      <c r="AL25" s="69" t="n">
        <f aca="false">AL24-AL28</f>
        <v>3709161.58</v>
      </c>
    </row>
    <row r="26" customFormat="false" ht="15" hidden="false" customHeight="false" outlineLevel="0" collapsed="false">
      <c r="B26" s="54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69" t="e">
        <f aca="false">+O24/$B$5</f>
        <v>#VALUE!</v>
      </c>
      <c r="P26" s="69" t="e">
        <f aca="false">+P24/$B$5</f>
        <v>#VALUE!</v>
      </c>
      <c r="Q26" s="69" t="e">
        <f aca="false">+Q24/$B$5</f>
        <v>#VALUE!</v>
      </c>
      <c r="R26" s="69" t="e">
        <f aca="false">+R24/$B$5</f>
        <v>#VALUE!</v>
      </c>
      <c r="S26" s="69" t="e">
        <f aca="false">+S24/$B$5</f>
        <v>#VALUE!</v>
      </c>
      <c r="T26" s="69" t="e">
        <f aca="false">+T24/$B$5</f>
        <v>#VALUE!</v>
      </c>
      <c r="U26" s="69" t="e">
        <f aca="false">+U24/$B$5</f>
        <v>#VALUE!</v>
      </c>
      <c r="V26" s="69" t="e">
        <f aca="false">+V24/$B$5</f>
        <v>#VALUE!</v>
      </c>
      <c r="W26" s="69" t="e">
        <f aca="false">+W24/$B$5</f>
        <v>#VALUE!</v>
      </c>
      <c r="X26" s="69" t="e">
        <f aca="false">+X24/$B$5</f>
        <v>#VALUE!</v>
      </c>
      <c r="Y26" s="69" t="e">
        <f aca="false">+Y24/$B$5</f>
        <v>#VALUE!</v>
      </c>
      <c r="Z26" s="109"/>
      <c r="AA26" s="69" t="n">
        <v>4962.60381194409</v>
      </c>
      <c r="AB26" s="69" t="n">
        <v>1451.29960609911</v>
      </c>
      <c r="AC26" s="69" t="n">
        <v>824.543468869123</v>
      </c>
      <c r="AD26" s="69" t="n">
        <v>1173.81036848793</v>
      </c>
      <c r="AE26" s="69" t="n">
        <v>2899.71343074968</v>
      </c>
      <c r="AF26" s="69" t="n">
        <v>2080.19317662008</v>
      </c>
      <c r="AG26" s="69" t="n">
        <v>1382.11231257942</v>
      </c>
      <c r="AH26" s="69" t="n">
        <v>-143.101918678526</v>
      </c>
      <c r="AI26" s="69" t="n">
        <v>723.929402795426</v>
      </c>
      <c r="AJ26" s="69" t="n">
        <v>3823.72481575604</v>
      </c>
      <c r="AK26" s="69" t="n">
        <v>7235.39669631512</v>
      </c>
      <c r="AL26" s="69" t="n">
        <v>5391.9807115629</v>
      </c>
    </row>
    <row r="27" customFormat="false" ht="15" hidden="false" customHeight="false" outlineLevel="0" collapsed="false">
      <c r="B27" s="54" t="s">
        <v>211</v>
      </c>
      <c r="C27" s="57"/>
      <c r="D27" s="57"/>
      <c r="E27" s="57"/>
      <c r="F27" s="57"/>
      <c r="G27" s="57"/>
      <c r="H27" s="57"/>
      <c r="I27" s="62"/>
      <c r="J27" s="62"/>
      <c r="K27" s="62"/>
      <c r="L27" s="62"/>
      <c r="M27" s="62"/>
      <c r="N27" s="63"/>
      <c r="O27" s="57"/>
      <c r="P27" s="57"/>
      <c r="Q27" s="57"/>
      <c r="R27" s="57"/>
      <c r="S27" s="57"/>
      <c r="T27" s="57"/>
      <c r="U27" s="62"/>
      <c r="V27" s="62"/>
      <c r="W27" s="62"/>
      <c r="X27" s="62"/>
      <c r="Y27" s="62"/>
      <c r="Z27" s="63"/>
      <c r="AA27" s="57"/>
      <c r="AB27" s="57"/>
      <c r="AC27" s="57"/>
      <c r="AD27" s="57"/>
      <c r="AE27" s="57"/>
      <c r="AF27" s="57"/>
      <c r="AG27" s="62"/>
      <c r="AH27" s="62"/>
      <c r="AI27" s="62"/>
      <c r="AJ27" s="62"/>
      <c r="AK27" s="62"/>
      <c r="AL27" s="63"/>
    </row>
    <row r="28" s="221" customFormat="true" ht="15" hidden="false" customHeight="false" outlineLevel="0" collapsed="false">
      <c r="B28" s="222" t="s">
        <v>212</v>
      </c>
      <c r="C28" s="115" t="n">
        <v>53025</v>
      </c>
      <c r="D28" s="116" t="n">
        <v>42200</v>
      </c>
      <c r="E28" s="116" t="n">
        <v>19050</v>
      </c>
      <c r="F28" s="116" t="n">
        <v>30127</v>
      </c>
      <c r="G28" s="116" t="n">
        <v>128435</v>
      </c>
      <c r="H28" s="116" t="n">
        <v>83299</v>
      </c>
      <c r="I28" s="116" t="n">
        <v>23743</v>
      </c>
      <c r="J28" s="116" t="n">
        <v>15596.48</v>
      </c>
      <c r="K28" s="116" t="n">
        <v>2846</v>
      </c>
      <c r="L28" s="116" t="n">
        <v>150738.56</v>
      </c>
      <c r="M28" s="116" t="n">
        <v>148141.64</v>
      </c>
      <c r="N28" s="223" t="n">
        <v>112564</v>
      </c>
      <c r="O28" s="115" t="n">
        <v>23995</v>
      </c>
      <c r="P28" s="116" t="n">
        <v>48046</v>
      </c>
      <c r="Q28" s="116" t="n">
        <v>133187.5</v>
      </c>
      <c r="R28" s="116" t="n">
        <v>201762.81</v>
      </c>
      <c r="S28" s="116" t="n">
        <v>194726</v>
      </c>
      <c r="T28" s="116" t="n">
        <v>33898.3</v>
      </c>
      <c r="U28" s="116" t="n">
        <v>21153.46</v>
      </c>
      <c r="V28" s="116" t="n">
        <v>0</v>
      </c>
      <c r="W28" s="116" t="n">
        <v>0</v>
      </c>
      <c r="X28" s="116" t="n">
        <v>215630.98</v>
      </c>
      <c r="Y28" s="116" t="n">
        <v>245728.19</v>
      </c>
      <c r="Z28" s="223" t="n">
        <v>155242.7</v>
      </c>
      <c r="AA28" s="115" t="n">
        <v>52475.74</v>
      </c>
      <c r="AB28" s="116" t="n">
        <v>129069.56</v>
      </c>
      <c r="AC28" s="116" t="n">
        <v>118641.41</v>
      </c>
      <c r="AD28" s="116" t="n">
        <v>86227.32</v>
      </c>
      <c r="AE28" s="116" t="n">
        <v>287572.1</v>
      </c>
      <c r="AF28" s="116" t="n">
        <v>80582.38</v>
      </c>
      <c r="AG28" s="116" t="n">
        <v>55339.8</v>
      </c>
      <c r="AH28" s="116" t="n">
        <v>0</v>
      </c>
      <c r="AI28" s="116" t="n">
        <v>0</v>
      </c>
      <c r="AJ28" s="116" t="n">
        <v>168025.6</v>
      </c>
      <c r="AK28" s="116" t="n">
        <v>545688.96</v>
      </c>
      <c r="AL28" s="223" t="n">
        <v>534327.24</v>
      </c>
    </row>
    <row r="29" s="221" customFormat="true" ht="15" hidden="false" customHeight="false" outlineLevel="0" collapsed="false">
      <c r="B29" s="222" t="s">
        <v>213</v>
      </c>
      <c r="C29" s="115" t="n">
        <v>6840</v>
      </c>
      <c r="D29" s="116" t="n">
        <v>2850</v>
      </c>
      <c r="E29" s="116" t="n">
        <v>270</v>
      </c>
      <c r="F29" s="116" t="n">
        <v>660</v>
      </c>
      <c r="G29" s="116" t="n">
        <v>4650</v>
      </c>
      <c r="H29" s="116" t="n">
        <v>4830</v>
      </c>
      <c r="I29" s="116" t="n">
        <v>2730</v>
      </c>
      <c r="J29" s="116" t="n">
        <v>480</v>
      </c>
      <c r="K29" s="116" t="n">
        <v>510</v>
      </c>
      <c r="L29" s="116" t="n">
        <v>5310</v>
      </c>
      <c r="M29" s="116" t="n">
        <v>11610</v>
      </c>
      <c r="N29" s="223" t="n">
        <v>18270</v>
      </c>
      <c r="O29" s="115" t="n">
        <v>2880</v>
      </c>
      <c r="P29" s="116" t="n">
        <v>0</v>
      </c>
      <c r="Q29" s="116" t="n">
        <v>270</v>
      </c>
      <c r="R29" s="116" t="n">
        <v>0</v>
      </c>
      <c r="S29" s="116" t="n">
        <v>0</v>
      </c>
      <c r="T29" s="116" t="n">
        <v>0</v>
      </c>
      <c r="U29" s="116" t="n">
        <v>0</v>
      </c>
      <c r="V29" s="116" t="n">
        <v>0</v>
      </c>
      <c r="W29" s="116" t="n">
        <v>0</v>
      </c>
      <c r="X29" s="116" t="n">
        <v>0</v>
      </c>
      <c r="Y29" s="116" t="n">
        <v>0</v>
      </c>
      <c r="Z29" s="223" t="n">
        <v>0</v>
      </c>
      <c r="AA29" s="115" t="n">
        <v>0</v>
      </c>
      <c r="AB29" s="116" t="n">
        <v>0</v>
      </c>
      <c r="AC29" s="116" t="n">
        <v>0</v>
      </c>
      <c r="AD29" s="116" t="n">
        <v>0</v>
      </c>
      <c r="AE29" s="116" t="n">
        <v>0</v>
      </c>
      <c r="AF29" s="116" t="n">
        <v>0</v>
      </c>
      <c r="AG29" s="116" t="n">
        <v>0</v>
      </c>
      <c r="AH29" s="116" t="n">
        <v>0</v>
      </c>
      <c r="AI29" s="116" t="n">
        <v>0</v>
      </c>
      <c r="AJ29" s="116" t="n">
        <v>0</v>
      </c>
      <c r="AK29" s="116" t="n">
        <v>0</v>
      </c>
      <c r="AL29" s="223" t="n">
        <v>0</v>
      </c>
    </row>
    <row r="30" s="221" customFormat="true" ht="15" hidden="false" customHeight="false" outlineLevel="0" collapsed="false">
      <c r="B30" s="222" t="s">
        <v>214</v>
      </c>
      <c r="C30" s="115" t="n">
        <v>0</v>
      </c>
      <c r="D30" s="116" t="n">
        <v>0</v>
      </c>
      <c r="E30" s="116" t="n">
        <v>0</v>
      </c>
      <c r="F30" s="116" t="n">
        <v>0</v>
      </c>
      <c r="G30" s="116" t="n">
        <v>0</v>
      </c>
      <c r="H30" s="116" t="n">
        <v>0</v>
      </c>
      <c r="I30" s="116" t="n">
        <v>0</v>
      </c>
      <c r="J30" s="116" t="n">
        <v>0</v>
      </c>
      <c r="K30" s="116" t="n">
        <v>0</v>
      </c>
      <c r="L30" s="116" t="n">
        <v>0</v>
      </c>
      <c r="M30" s="116" t="n">
        <v>0</v>
      </c>
      <c r="N30" s="223" t="n">
        <v>0</v>
      </c>
      <c r="O30" s="115" t="n">
        <v>0</v>
      </c>
      <c r="P30" s="116" t="n">
        <v>0</v>
      </c>
      <c r="Q30" s="116" t="n">
        <v>0</v>
      </c>
      <c r="R30" s="116" t="n">
        <v>0</v>
      </c>
      <c r="S30" s="116" t="n">
        <v>0</v>
      </c>
      <c r="T30" s="116" t="n">
        <v>0</v>
      </c>
      <c r="U30" s="116" t="n">
        <v>0</v>
      </c>
      <c r="V30" s="116" t="n">
        <v>0</v>
      </c>
      <c r="W30" s="116" t="n">
        <v>0</v>
      </c>
      <c r="X30" s="116" t="n">
        <v>0</v>
      </c>
      <c r="Y30" s="116" t="n">
        <v>0</v>
      </c>
      <c r="Z30" s="223" t="n">
        <v>0</v>
      </c>
      <c r="AA30" s="115" t="n">
        <v>0</v>
      </c>
      <c r="AB30" s="116" t="n">
        <v>0</v>
      </c>
      <c r="AC30" s="116" t="n">
        <v>0</v>
      </c>
      <c r="AD30" s="116" t="n">
        <v>0</v>
      </c>
      <c r="AE30" s="116" t="n">
        <v>0</v>
      </c>
      <c r="AF30" s="116" t="n">
        <v>0</v>
      </c>
      <c r="AG30" s="116" t="n">
        <v>0</v>
      </c>
      <c r="AH30" s="116" t="n">
        <v>0</v>
      </c>
      <c r="AI30" s="116" t="n">
        <v>0</v>
      </c>
      <c r="AJ30" s="116" t="n">
        <v>0</v>
      </c>
      <c r="AK30" s="116" t="n">
        <v>0</v>
      </c>
      <c r="AL30" s="223" t="n">
        <v>0</v>
      </c>
    </row>
    <row r="31" s="221" customFormat="true" ht="15" hidden="false" customHeight="false" outlineLevel="0" collapsed="false">
      <c r="B31" s="222" t="s">
        <v>215</v>
      </c>
      <c r="C31" s="115" t="n">
        <v>33969.99</v>
      </c>
      <c r="D31" s="116" t="n">
        <v>34986.78</v>
      </c>
      <c r="E31" s="116" t="n">
        <v>34986.78</v>
      </c>
      <c r="F31" s="116" t="n">
        <v>34986.78</v>
      </c>
      <c r="G31" s="116" t="n">
        <v>34986.78</v>
      </c>
      <c r="H31" s="116" t="n">
        <v>34986.78</v>
      </c>
      <c r="I31" s="116" t="n">
        <v>40657.76</v>
      </c>
      <c r="J31" s="116" t="n">
        <v>34986.78</v>
      </c>
      <c r="K31" s="116" t="n">
        <v>34986.78</v>
      </c>
      <c r="L31" s="116" t="n">
        <v>62498.67</v>
      </c>
      <c r="M31" s="116" t="n">
        <v>60417.2</v>
      </c>
      <c r="N31" s="223" t="n">
        <v>61040.35</v>
      </c>
      <c r="O31" s="115" t="n">
        <v>66195.01</v>
      </c>
      <c r="P31" s="116" t="n">
        <v>73935.01</v>
      </c>
      <c r="Q31" s="116" t="n">
        <v>75378.14</v>
      </c>
      <c r="R31" s="116" t="n">
        <v>83475.7</v>
      </c>
      <c r="S31" s="116" t="n">
        <v>77215.48</v>
      </c>
      <c r="T31" s="116" t="n">
        <v>77494.28</v>
      </c>
      <c r="U31" s="116" t="n">
        <v>77527.16</v>
      </c>
      <c r="V31" s="116" t="n">
        <v>84723.06</v>
      </c>
      <c r="W31" s="116" t="n">
        <v>84813.06</v>
      </c>
      <c r="X31" s="116" t="n">
        <v>82593.06</v>
      </c>
      <c r="Y31" s="116" t="n">
        <v>67423.06</v>
      </c>
      <c r="Z31" s="223" t="n">
        <v>97834.79</v>
      </c>
      <c r="AA31" s="115" t="n">
        <v>138376.98</v>
      </c>
      <c r="AB31" s="116" t="n">
        <v>142936.98</v>
      </c>
      <c r="AC31" s="116" t="n">
        <v>143536.98</v>
      </c>
      <c r="AD31" s="116" t="n">
        <v>123839.48</v>
      </c>
      <c r="AE31" s="116" t="n">
        <v>124109.48</v>
      </c>
      <c r="AF31" s="116" t="n">
        <v>119999.48</v>
      </c>
      <c r="AG31" s="116" t="n">
        <v>125318.93</v>
      </c>
      <c r="AH31" s="116" t="n">
        <v>124742.82</v>
      </c>
      <c r="AI31" s="116" t="n">
        <v>154301.05</v>
      </c>
      <c r="AJ31" s="116" t="n">
        <v>181312.86</v>
      </c>
      <c r="AK31" s="116" t="n">
        <v>160437.05</v>
      </c>
      <c r="AL31" s="223" t="n">
        <v>134739.07</v>
      </c>
    </row>
    <row r="32" customFormat="false" ht="15" hidden="false" customHeight="false" outlineLevel="0" collapsed="false">
      <c r="B32" s="54" t="s">
        <v>216</v>
      </c>
      <c r="C32" s="66" t="n">
        <v>93834.99</v>
      </c>
      <c r="D32" s="66" t="n">
        <v>80036.78</v>
      </c>
      <c r="E32" s="66" t="n">
        <v>54306.78</v>
      </c>
      <c r="F32" s="66" t="n">
        <v>65773.78</v>
      </c>
      <c r="G32" s="66" t="n">
        <v>168071.78</v>
      </c>
      <c r="H32" s="66" t="n">
        <v>123115.78</v>
      </c>
      <c r="I32" s="66" t="n">
        <v>67130.76</v>
      </c>
      <c r="J32" s="66" t="n">
        <v>51063.26</v>
      </c>
      <c r="K32" s="66" t="n">
        <v>38342.78</v>
      </c>
      <c r="L32" s="66" t="n">
        <v>218547.23</v>
      </c>
      <c r="M32" s="66" t="n">
        <v>220168.84</v>
      </c>
      <c r="N32" s="66" t="n">
        <v>191874.35</v>
      </c>
      <c r="O32" s="66" t="n">
        <v>93070.01</v>
      </c>
      <c r="P32" s="66" t="n">
        <v>121981.01</v>
      </c>
      <c r="Q32" s="66" t="n">
        <v>208835.64</v>
      </c>
      <c r="R32" s="66" t="n">
        <v>285238.51</v>
      </c>
      <c r="S32" s="66" t="n">
        <v>271941.48</v>
      </c>
      <c r="T32" s="66" t="n">
        <v>111392.58</v>
      </c>
      <c r="U32" s="66" t="n">
        <v>98680.62</v>
      </c>
      <c r="V32" s="66" t="n">
        <v>84723.06</v>
      </c>
      <c r="W32" s="66" t="n">
        <v>84813.06</v>
      </c>
      <c r="X32" s="66" t="n">
        <v>298224.04</v>
      </c>
      <c r="Y32" s="66" t="n">
        <v>313151.25</v>
      </c>
      <c r="Z32" s="66" t="n">
        <v>253077.49</v>
      </c>
      <c r="AA32" s="66" t="n">
        <v>190852.72</v>
      </c>
      <c r="AB32" s="66" t="n">
        <v>272006.54</v>
      </c>
      <c r="AC32" s="66" t="n">
        <v>262178.39</v>
      </c>
      <c r="AD32" s="66" t="n">
        <v>210066.8</v>
      </c>
      <c r="AE32" s="66" t="n">
        <v>411681.58</v>
      </c>
      <c r="AF32" s="66" t="n">
        <v>200581.86</v>
      </c>
      <c r="AG32" s="66" t="n">
        <v>180658.73</v>
      </c>
      <c r="AH32" s="66" t="n">
        <v>124742.82</v>
      </c>
      <c r="AI32" s="66" t="n">
        <v>154301.05</v>
      </c>
      <c r="AJ32" s="66" t="n">
        <v>349338.46</v>
      </c>
      <c r="AK32" s="66" t="n">
        <v>706126.01</v>
      </c>
      <c r="AL32" s="66" t="n">
        <v>669066.31</v>
      </c>
    </row>
    <row r="33" customFormat="false" ht="15" hidden="false" customHeight="false" outlineLevel="0" collapsed="false">
      <c r="B33" s="64"/>
      <c r="C33" s="71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3"/>
      <c r="O33" s="71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3"/>
      <c r="AA33" s="71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</row>
    <row r="34" customFormat="false" ht="15" hidden="false" customHeight="false" outlineLevel="0" collapsed="false">
      <c r="B34" s="54" t="s">
        <v>217</v>
      </c>
      <c r="C34" s="71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4"/>
      <c r="O34" s="71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1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4"/>
    </row>
    <row r="35" s="221" customFormat="true" ht="15" hidden="false" customHeight="false" outlineLevel="0" collapsed="false">
      <c r="B35" s="222" t="s">
        <v>218</v>
      </c>
      <c r="C35" s="115" t="n">
        <v>13916.75</v>
      </c>
      <c r="D35" s="116" t="n">
        <v>13916.75</v>
      </c>
      <c r="E35" s="116" t="n">
        <v>13916.75</v>
      </c>
      <c r="F35" s="116" t="n">
        <v>13916.75</v>
      </c>
      <c r="G35" s="116" t="n">
        <v>13916.75</v>
      </c>
      <c r="H35" s="116" t="n">
        <v>13916.75</v>
      </c>
      <c r="I35" s="116" t="n">
        <v>13916.75</v>
      </c>
      <c r="J35" s="116" t="n">
        <v>13916.75</v>
      </c>
      <c r="K35" s="116" t="n">
        <v>13916.75</v>
      </c>
      <c r="L35" s="116" t="n">
        <v>13916.75</v>
      </c>
      <c r="M35" s="116" t="n">
        <v>13916.75</v>
      </c>
      <c r="N35" s="223" t="n">
        <v>13916.75</v>
      </c>
      <c r="O35" s="115" t="n">
        <v>13916.75</v>
      </c>
      <c r="P35" s="116" t="n">
        <v>13916.75</v>
      </c>
      <c r="Q35" s="116" t="n">
        <v>13916.75</v>
      </c>
      <c r="R35" s="116" t="n">
        <v>13916.75</v>
      </c>
      <c r="S35" s="116" t="n">
        <v>13916.75</v>
      </c>
      <c r="T35" s="116" t="n">
        <v>13916.75</v>
      </c>
      <c r="U35" s="116" t="n">
        <v>13916.75</v>
      </c>
      <c r="V35" s="116" t="n">
        <v>37911.26</v>
      </c>
      <c r="W35" s="116" t="n">
        <v>54442.71</v>
      </c>
      <c r="X35" s="116" t="n">
        <v>39386.54</v>
      </c>
      <c r="Y35" s="116" t="n">
        <v>30962.93</v>
      </c>
      <c r="Z35" s="223" t="n">
        <v>23387.71</v>
      </c>
      <c r="AA35" s="115" t="n">
        <v>16300.9</v>
      </c>
      <c r="AB35" s="116" t="n">
        <v>11133.4</v>
      </c>
      <c r="AC35" s="116" t="n">
        <v>15653.4</v>
      </c>
      <c r="AD35" s="116" t="n">
        <v>12603.4</v>
      </c>
      <c r="AE35" s="116" t="n">
        <v>26941.43</v>
      </c>
      <c r="AF35" s="116" t="n">
        <v>24394.53</v>
      </c>
      <c r="AG35" s="116" t="n">
        <v>11683.4</v>
      </c>
      <c r="AH35" s="116" t="n">
        <v>12333.4</v>
      </c>
      <c r="AI35" s="116" t="n">
        <v>15978.59</v>
      </c>
      <c r="AJ35" s="116" t="n">
        <v>16733.4</v>
      </c>
      <c r="AK35" s="116" t="n">
        <v>18483.4</v>
      </c>
      <c r="AL35" s="223" t="n">
        <v>16933.4</v>
      </c>
    </row>
    <row r="36" s="221" customFormat="true" ht="15" hidden="false" customHeight="false" outlineLevel="0" collapsed="false">
      <c r="B36" s="222" t="s">
        <v>219</v>
      </c>
      <c r="C36" s="115" t="n">
        <v>0</v>
      </c>
      <c r="D36" s="116" t="n">
        <v>1362.62</v>
      </c>
      <c r="E36" s="116" t="n">
        <v>0</v>
      </c>
      <c r="F36" s="116" t="n">
        <v>0</v>
      </c>
      <c r="G36" s="116" t="n">
        <v>0</v>
      </c>
      <c r="H36" s="116" t="n">
        <v>0</v>
      </c>
      <c r="I36" s="116" t="n">
        <v>2608.2</v>
      </c>
      <c r="J36" s="116" t="n">
        <v>1197.02</v>
      </c>
      <c r="K36" s="116" t="n">
        <v>538.2</v>
      </c>
      <c r="L36" s="116" t="n">
        <v>10357.88</v>
      </c>
      <c r="M36" s="116" t="n">
        <v>5079.18</v>
      </c>
      <c r="N36" s="223" t="n">
        <v>3409.85</v>
      </c>
      <c r="O36" s="115" t="n">
        <v>3663.23</v>
      </c>
      <c r="P36" s="116" t="n">
        <v>185.48</v>
      </c>
      <c r="Q36" s="116" t="n">
        <v>0</v>
      </c>
      <c r="R36" s="116" t="n">
        <v>8207.49</v>
      </c>
      <c r="S36" s="224" t="n">
        <v>42007.18</v>
      </c>
      <c r="T36" s="224" t="n">
        <v>32430.86</v>
      </c>
      <c r="U36" s="224" t="n">
        <v>13169.08</v>
      </c>
      <c r="V36" s="224" t="n">
        <v>16800.51</v>
      </c>
      <c r="W36" s="224" t="n">
        <v>11675.62</v>
      </c>
      <c r="X36" s="224" t="n">
        <v>9288.07</v>
      </c>
      <c r="Y36" s="116" t="n">
        <v>19572.5</v>
      </c>
      <c r="Z36" s="223" t="n">
        <v>19578.05</v>
      </c>
      <c r="AA36" s="115" t="n">
        <v>31635.06</v>
      </c>
      <c r="AB36" s="116" t="n">
        <v>2796.91</v>
      </c>
      <c r="AC36" s="116" t="n">
        <v>663.42</v>
      </c>
      <c r="AD36" s="116" t="n">
        <v>1715.69</v>
      </c>
      <c r="AE36" s="224" t="n">
        <v>34929.4</v>
      </c>
      <c r="AF36" s="224" t="n">
        <v>37643.48</v>
      </c>
      <c r="AG36" s="224" t="n">
        <v>9751.94</v>
      </c>
      <c r="AH36" s="224" t="n">
        <v>1173.77</v>
      </c>
      <c r="AI36" s="224" t="n">
        <v>231.85</v>
      </c>
      <c r="AJ36" s="224" t="n">
        <v>20901.28</v>
      </c>
      <c r="AK36" s="116" t="n">
        <v>26811.43</v>
      </c>
      <c r="AL36" s="223" t="n">
        <v>21859.07</v>
      </c>
    </row>
    <row r="37" s="221" customFormat="true" ht="15" hidden="false" customHeight="false" outlineLevel="0" collapsed="false">
      <c r="B37" s="222" t="s">
        <v>220</v>
      </c>
      <c r="C37" s="115" t="n">
        <v>6700</v>
      </c>
      <c r="D37" s="116" t="n">
        <v>6700</v>
      </c>
      <c r="E37" s="116" t="n">
        <v>6700</v>
      </c>
      <c r="F37" s="116" t="n">
        <v>7200</v>
      </c>
      <c r="G37" s="116" t="n">
        <v>7000</v>
      </c>
      <c r="H37" s="116" t="n">
        <v>6900</v>
      </c>
      <c r="I37" s="116" t="n">
        <v>6900</v>
      </c>
      <c r="J37" s="116" t="n">
        <v>6900</v>
      </c>
      <c r="K37" s="116" t="n">
        <v>6900</v>
      </c>
      <c r="L37" s="116" t="n">
        <v>8500</v>
      </c>
      <c r="M37" s="116" t="n">
        <v>9400</v>
      </c>
      <c r="N37" s="223" t="n">
        <v>9500</v>
      </c>
      <c r="O37" s="115" t="n">
        <v>9500</v>
      </c>
      <c r="P37" s="116" t="n">
        <v>9600</v>
      </c>
      <c r="Q37" s="116" t="n">
        <v>9900</v>
      </c>
      <c r="R37" s="116" t="n">
        <v>9900</v>
      </c>
      <c r="S37" s="116" t="n">
        <v>9900</v>
      </c>
      <c r="T37" s="116" t="n">
        <v>9500</v>
      </c>
      <c r="U37" s="116" t="n">
        <v>9600</v>
      </c>
      <c r="V37" s="116" t="n">
        <v>9400</v>
      </c>
      <c r="W37" s="116" t="n">
        <v>9600</v>
      </c>
      <c r="X37" s="116" t="n">
        <v>9800</v>
      </c>
      <c r="Y37" s="116" t="n">
        <v>9600</v>
      </c>
      <c r="Z37" s="223" t="n">
        <v>9800</v>
      </c>
      <c r="AA37" s="115" t="n">
        <v>14100</v>
      </c>
      <c r="AB37" s="116" t="n">
        <v>14300</v>
      </c>
      <c r="AC37" s="116" t="n">
        <v>14500</v>
      </c>
      <c r="AD37" s="116" t="n">
        <v>14700</v>
      </c>
      <c r="AE37" s="116" t="n">
        <v>14800</v>
      </c>
      <c r="AF37" s="116" t="n">
        <v>14300</v>
      </c>
      <c r="AG37" s="116" t="n">
        <v>13900</v>
      </c>
      <c r="AH37" s="116" t="n">
        <v>14200</v>
      </c>
      <c r="AI37" s="116" t="n">
        <v>14700</v>
      </c>
      <c r="AJ37" s="116" t="n">
        <v>16500</v>
      </c>
      <c r="AK37" s="116" t="n">
        <v>16900</v>
      </c>
      <c r="AL37" s="223" t="n">
        <v>26100</v>
      </c>
    </row>
    <row r="38" s="221" customFormat="true" ht="15" hidden="false" customHeight="false" outlineLevel="0" collapsed="false">
      <c r="B38" s="222" t="s">
        <v>221</v>
      </c>
      <c r="C38" s="115" t="n">
        <v>4963.2</v>
      </c>
      <c r="D38" s="116" t="n">
        <v>5927.85</v>
      </c>
      <c r="E38" s="116" t="n">
        <v>5476.65</v>
      </c>
      <c r="F38" s="116" t="n">
        <v>5407.35</v>
      </c>
      <c r="G38" s="116" t="n">
        <v>6242.78</v>
      </c>
      <c r="H38" s="116" t="n">
        <v>6033.62</v>
      </c>
      <c r="I38" s="116" t="n">
        <v>6180.74</v>
      </c>
      <c r="J38" s="116" t="n">
        <v>6149.72</v>
      </c>
      <c r="K38" s="116" t="n">
        <v>5452</v>
      </c>
      <c r="L38" s="116" t="n">
        <v>5452</v>
      </c>
      <c r="M38" s="116" t="n">
        <v>7802</v>
      </c>
      <c r="N38" s="223" t="n">
        <v>8586.9</v>
      </c>
      <c r="O38" s="115" t="n">
        <v>8811.8</v>
      </c>
      <c r="P38" s="116" t="n">
        <v>8791.35</v>
      </c>
      <c r="Q38" s="116" t="n">
        <v>9498.7</v>
      </c>
      <c r="R38" s="116" t="n">
        <v>9409.4</v>
      </c>
      <c r="S38" s="116" t="n">
        <v>9174.17</v>
      </c>
      <c r="T38" s="116" t="n">
        <v>9409.4</v>
      </c>
      <c r="U38" s="116" t="n">
        <v>9559.1</v>
      </c>
      <c r="V38" s="116" t="n">
        <v>9516.33</v>
      </c>
      <c r="W38" s="116" t="n">
        <v>8098.62</v>
      </c>
      <c r="X38" s="116" t="n">
        <v>8117.2</v>
      </c>
      <c r="Y38" s="116" t="n">
        <v>8203.34</v>
      </c>
      <c r="Z38" s="223" t="n">
        <v>8517.6</v>
      </c>
      <c r="AA38" s="115" t="n">
        <v>8073.6</v>
      </c>
      <c r="AB38" s="116" t="n">
        <v>11507.2</v>
      </c>
      <c r="AC38" s="116" t="n">
        <v>11600</v>
      </c>
      <c r="AD38" s="116" t="n">
        <v>0</v>
      </c>
      <c r="AE38" s="116" t="n">
        <v>0</v>
      </c>
      <c r="AF38" s="116" t="n">
        <v>0</v>
      </c>
      <c r="AG38" s="116" t="n">
        <v>0</v>
      </c>
      <c r="AH38" s="116" t="n">
        <v>0</v>
      </c>
      <c r="AI38" s="116" t="n">
        <v>0</v>
      </c>
      <c r="AJ38" s="116" t="n">
        <v>0</v>
      </c>
      <c r="AK38" s="116" t="n">
        <v>0</v>
      </c>
      <c r="AL38" s="223" t="n">
        <v>0</v>
      </c>
    </row>
    <row r="39" s="221" customFormat="true" ht="15" hidden="false" customHeight="false" outlineLevel="0" collapsed="false">
      <c r="B39" s="222" t="s">
        <v>222</v>
      </c>
      <c r="C39" s="115" t="n">
        <v>0</v>
      </c>
      <c r="D39" s="116" t="n">
        <v>0</v>
      </c>
      <c r="E39" s="116" t="n">
        <v>0</v>
      </c>
      <c r="F39" s="116" t="n">
        <v>0</v>
      </c>
      <c r="G39" s="116" t="n">
        <v>0</v>
      </c>
      <c r="H39" s="116" t="n">
        <v>0</v>
      </c>
      <c r="I39" s="116" t="n">
        <v>0</v>
      </c>
      <c r="J39" s="116" t="n">
        <v>0</v>
      </c>
      <c r="K39" s="116" t="n">
        <v>0</v>
      </c>
      <c r="L39" s="116" t="n">
        <v>0</v>
      </c>
      <c r="M39" s="116" t="n">
        <v>0</v>
      </c>
      <c r="N39" s="223" t="n">
        <v>0</v>
      </c>
      <c r="O39" s="115" t="n">
        <v>0</v>
      </c>
      <c r="P39" s="116" t="n">
        <v>0</v>
      </c>
      <c r="Q39" s="116" t="n">
        <v>0</v>
      </c>
      <c r="R39" s="116" t="n">
        <v>0</v>
      </c>
      <c r="S39" s="116" t="n">
        <v>0</v>
      </c>
      <c r="T39" s="116" t="n">
        <v>0</v>
      </c>
      <c r="U39" s="116" t="n">
        <v>0</v>
      </c>
      <c r="V39" s="116" t="n">
        <v>0</v>
      </c>
      <c r="W39" s="116" t="n">
        <v>0</v>
      </c>
      <c r="X39" s="116" t="n">
        <v>0</v>
      </c>
      <c r="Y39" s="116" t="n">
        <v>0</v>
      </c>
      <c r="Z39" s="223" t="n">
        <v>0</v>
      </c>
      <c r="AA39" s="115" t="n">
        <v>0</v>
      </c>
      <c r="AB39" s="116" t="n">
        <v>0</v>
      </c>
      <c r="AC39" s="116" t="n">
        <v>0</v>
      </c>
      <c r="AD39" s="116" t="n">
        <v>0</v>
      </c>
      <c r="AE39" s="116" t="n">
        <v>0</v>
      </c>
      <c r="AF39" s="116" t="n">
        <v>41336.75</v>
      </c>
      <c r="AG39" s="116" t="n">
        <v>0</v>
      </c>
      <c r="AH39" s="116" t="n">
        <v>0</v>
      </c>
      <c r="AI39" s="116" t="n">
        <v>0</v>
      </c>
      <c r="AJ39" s="116" t="n">
        <v>11937.12</v>
      </c>
      <c r="AK39" s="116" t="n">
        <v>140913.72</v>
      </c>
      <c r="AL39" s="223" t="n">
        <v>349998.9</v>
      </c>
    </row>
    <row r="40" s="221" customFormat="true" ht="15" hidden="false" customHeight="false" outlineLevel="0" collapsed="false">
      <c r="B40" s="222" t="s">
        <v>223</v>
      </c>
      <c r="C40" s="115" t="n">
        <v>0</v>
      </c>
      <c r="D40" s="116" t="n">
        <v>0</v>
      </c>
      <c r="E40" s="116" t="n">
        <v>0</v>
      </c>
      <c r="F40" s="116" t="n">
        <v>0</v>
      </c>
      <c r="G40" s="116" t="n">
        <v>0</v>
      </c>
      <c r="H40" s="116" t="n">
        <v>0</v>
      </c>
      <c r="I40" s="116" t="n">
        <v>0</v>
      </c>
      <c r="J40" s="116" t="n">
        <v>0</v>
      </c>
      <c r="K40" s="116" t="n">
        <v>0</v>
      </c>
      <c r="L40" s="116" t="n">
        <v>0</v>
      </c>
      <c r="M40" s="116" t="n">
        <v>0</v>
      </c>
      <c r="N40" s="225" t="n">
        <v>0</v>
      </c>
      <c r="O40" s="115" t="n">
        <v>0</v>
      </c>
      <c r="P40" s="116" t="n">
        <v>0</v>
      </c>
      <c r="Q40" s="116" t="n">
        <v>0</v>
      </c>
      <c r="R40" s="116" t="n">
        <v>0</v>
      </c>
      <c r="S40" s="116" t="n">
        <v>0</v>
      </c>
      <c r="T40" s="116" t="n">
        <v>0</v>
      </c>
      <c r="U40" s="116" t="n">
        <v>0</v>
      </c>
      <c r="V40" s="116" t="n">
        <v>0</v>
      </c>
      <c r="W40" s="116" t="n">
        <v>0</v>
      </c>
      <c r="X40" s="116" t="n">
        <v>0</v>
      </c>
      <c r="Y40" s="116" t="n">
        <v>0</v>
      </c>
      <c r="Z40" s="225" t="n">
        <v>0</v>
      </c>
      <c r="AA40" s="115" t="n">
        <v>0</v>
      </c>
      <c r="AB40" s="116" t="n">
        <v>0</v>
      </c>
      <c r="AC40" s="116" t="n">
        <v>0</v>
      </c>
      <c r="AD40" s="116" t="n">
        <v>0</v>
      </c>
      <c r="AE40" s="116" t="n">
        <v>0</v>
      </c>
      <c r="AF40" s="116" t="n">
        <v>0</v>
      </c>
      <c r="AG40" s="116" t="n">
        <v>0</v>
      </c>
      <c r="AH40" s="116" t="n">
        <v>0</v>
      </c>
      <c r="AI40" s="116" t="n">
        <v>0</v>
      </c>
      <c r="AJ40" s="116" t="n">
        <v>61982.95</v>
      </c>
      <c r="AK40" s="116" t="n">
        <v>43886.46</v>
      </c>
      <c r="AL40" s="225" t="n">
        <v>34490.06</v>
      </c>
    </row>
    <row r="41" customFormat="false" ht="15" hidden="false" customHeight="false" outlineLevel="0" collapsed="false">
      <c r="B41" s="54" t="s">
        <v>224</v>
      </c>
      <c r="C41" s="76" t="n">
        <v>25579.95</v>
      </c>
      <c r="D41" s="76" t="n">
        <v>27907.22</v>
      </c>
      <c r="E41" s="76" t="n">
        <v>26093.4</v>
      </c>
      <c r="F41" s="76" t="n">
        <v>26524.1</v>
      </c>
      <c r="G41" s="76" t="n">
        <v>27159.53</v>
      </c>
      <c r="H41" s="76" t="n">
        <v>26850.37</v>
      </c>
      <c r="I41" s="76" t="n">
        <v>29605.69</v>
      </c>
      <c r="J41" s="76" t="n">
        <v>28163.49</v>
      </c>
      <c r="K41" s="76" t="n">
        <v>26806.95</v>
      </c>
      <c r="L41" s="76" t="n">
        <v>38226.63</v>
      </c>
      <c r="M41" s="76" t="n">
        <v>36197.93</v>
      </c>
      <c r="N41" s="76" t="n">
        <v>35413.5</v>
      </c>
      <c r="O41" s="76" t="n">
        <v>35891.78</v>
      </c>
      <c r="P41" s="76" t="n">
        <v>32493.58</v>
      </c>
      <c r="Q41" s="76" t="n">
        <v>33315.45</v>
      </c>
      <c r="R41" s="76" t="n">
        <v>41433.64</v>
      </c>
      <c r="S41" s="76" t="n">
        <v>74998.1</v>
      </c>
      <c r="T41" s="76" t="n">
        <v>65257.01</v>
      </c>
      <c r="U41" s="76" t="n">
        <v>46244.93</v>
      </c>
      <c r="V41" s="76" t="n">
        <v>73628.1</v>
      </c>
      <c r="W41" s="76" t="n">
        <v>83816.95</v>
      </c>
      <c r="X41" s="76" t="n">
        <v>66591.81</v>
      </c>
      <c r="Y41" s="76" t="n">
        <v>68338.77</v>
      </c>
      <c r="Z41" s="76" t="n">
        <v>61283.36</v>
      </c>
      <c r="AA41" s="76" t="n">
        <v>70109.56</v>
      </c>
      <c r="AB41" s="76" t="n">
        <v>39737.51</v>
      </c>
      <c r="AC41" s="76" t="n">
        <v>42416.82</v>
      </c>
      <c r="AD41" s="76" t="n">
        <v>29019.09</v>
      </c>
      <c r="AE41" s="76" t="n">
        <v>76670.83</v>
      </c>
      <c r="AF41" s="76" t="n">
        <v>117674.76</v>
      </c>
      <c r="AG41" s="76" t="n">
        <v>35335.34</v>
      </c>
      <c r="AH41" s="76" t="n">
        <v>27707.17</v>
      </c>
      <c r="AI41" s="76" t="n">
        <v>30910.44</v>
      </c>
      <c r="AJ41" s="76" t="n">
        <v>128054.75</v>
      </c>
      <c r="AK41" s="76" t="n">
        <v>246995.01</v>
      </c>
      <c r="AL41" s="76" t="n">
        <v>449381.43</v>
      </c>
    </row>
    <row r="42" customFormat="false" ht="15" hidden="false" customHeight="false" outlineLevel="0" collapsed="false">
      <c r="B42" s="64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4"/>
      <c r="O42" s="71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4"/>
      <c r="AA42" s="71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4"/>
    </row>
    <row r="43" customFormat="false" ht="16.5" hidden="false" customHeight="false" outlineLevel="0" collapsed="false">
      <c r="B43" s="54" t="s">
        <v>225</v>
      </c>
      <c r="C43" s="77" t="n">
        <v>2312193.78</v>
      </c>
      <c r="D43" s="77" t="n">
        <v>764959.23</v>
      </c>
      <c r="E43" s="77" t="n">
        <v>787077.71</v>
      </c>
      <c r="F43" s="77" t="n">
        <v>227646.68</v>
      </c>
      <c r="G43" s="77" t="n">
        <v>1824348.88</v>
      </c>
      <c r="H43" s="77" t="n">
        <v>1572421.32</v>
      </c>
      <c r="I43" s="77" t="n">
        <v>764973.56</v>
      </c>
      <c r="J43" s="77" t="n">
        <v>105468.29</v>
      </c>
      <c r="K43" s="77" t="n">
        <v>-8873.58999999996</v>
      </c>
      <c r="L43" s="77" t="n">
        <v>2499783.25</v>
      </c>
      <c r="M43" s="77" t="n">
        <v>2968449.21</v>
      </c>
      <c r="N43" s="77" t="n">
        <v>3707120.19</v>
      </c>
      <c r="O43" s="77" t="n">
        <v>2088372.1</v>
      </c>
      <c r="P43" s="77" t="n">
        <v>584974.33</v>
      </c>
      <c r="Q43" s="77" t="n">
        <v>889031.73</v>
      </c>
      <c r="R43" s="77" t="n">
        <v>1389098.93</v>
      </c>
      <c r="S43" s="77" t="n">
        <v>2247416.96</v>
      </c>
      <c r="T43" s="77" t="n">
        <v>1141504.92</v>
      </c>
      <c r="U43" s="77" t="n">
        <v>374094.44</v>
      </c>
      <c r="V43" s="77" t="n">
        <v>204814.99</v>
      </c>
      <c r="W43" s="77" t="n">
        <v>48715.6200000001</v>
      </c>
      <c r="X43" s="77" t="n">
        <v>917471.78</v>
      </c>
      <c r="Y43" s="77" t="n">
        <v>2236670.99</v>
      </c>
      <c r="Z43" s="77" t="n">
        <v>2805993.09</v>
      </c>
      <c r="AA43" s="77" t="n">
        <v>3642837.92</v>
      </c>
      <c r="AB43" s="77" t="n">
        <v>830428.74</v>
      </c>
      <c r="AC43" s="77" t="n">
        <v>332795.5</v>
      </c>
      <c r="AD43" s="77" t="n">
        <v>684702.87</v>
      </c>
      <c r="AE43" s="77" t="n">
        <v>1793722.06</v>
      </c>
      <c r="AF43" s="77" t="n">
        <v>1314220.41</v>
      </c>
      <c r="AG43" s="77" t="n">
        <v>871728.32</v>
      </c>
      <c r="AH43" s="77" t="n">
        <v>-265071.2</v>
      </c>
      <c r="AI43" s="77" t="n">
        <v>384520.95</v>
      </c>
      <c r="AJ43" s="77" t="n">
        <v>2531878.22</v>
      </c>
      <c r="AK43" s="77" t="n">
        <v>4741136.18</v>
      </c>
      <c r="AL43" s="77" t="n">
        <v>3220101.34</v>
      </c>
    </row>
    <row r="44" customFormat="false" ht="15" hidden="false" customHeight="false" outlineLevel="0" collapsed="false">
      <c r="B44" s="64"/>
      <c r="C44" s="78" t="n">
        <v>10185.8756828194</v>
      </c>
      <c r="D44" s="78" t="n">
        <v>7499.60029411765</v>
      </c>
      <c r="E44" s="78" t="n">
        <v>5247.18473333333</v>
      </c>
      <c r="F44" s="78" t="n">
        <v>1649.61362318841</v>
      </c>
      <c r="G44" s="78" t="n">
        <v>6731.91468634687</v>
      </c>
      <c r="H44" s="78" t="n">
        <v>5802.29269372694</v>
      </c>
      <c r="I44" s="78" t="n">
        <v>4134.99221621622</v>
      </c>
      <c r="J44" s="78" t="n">
        <v>878.902416666667</v>
      </c>
      <c r="K44" s="78" t="n">
        <v>-211.275952380951</v>
      </c>
      <c r="L44" s="78" t="n">
        <v>8360.47909698997</v>
      </c>
      <c r="M44" s="78" t="n">
        <v>6839.7447235023</v>
      </c>
      <c r="N44" s="78"/>
      <c r="O44" s="78" t="e">
        <f aca="false">+O43/$B$5</f>
        <v>#VALUE!</v>
      </c>
      <c r="P44" s="78" t="e">
        <f aca="false">+P43/$B$5</f>
        <v>#VALUE!</v>
      </c>
      <c r="Q44" s="78" t="e">
        <f aca="false">+Q43/$B$5</f>
        <v>#VALUE!</v>
      </c>
      <c r="R44" s="78" t="e">
        <f aca="false">+R43/$B$5</f>
        <v>#VALUE!</v>
      </c>
      <c r="S44" s="78" t="e">
        <f aca="false">+S43/$B$5</f>
        <v>#VALUE!</v>
      </c>
      <c r="T44" s="78" t="e">
        <f aca="false">+T43/$B$5</f>
        <v>#VALUE!</v>
      </c>
      <c r="U44" s="78" t="e">
        <f aca="false">+U43/$B$5</f>
        <v>#VALUE!</v>
      </c>
      <c r="V44" s="78" t="e">
        <f aca="false">+V43/$B$5</f>
        <v>#VALUE!</v>
      </c>
      <c r="W44" s="78" t="e">
        <f aca="false">+W43/$B$5</f>
        <v>#VALUE!</v>
      </c>
      <c r="X44" s="78" t="e">
        <f aca="false">+X43/$B$5</f>
        <v>#VALUE!</v>
      </c>
      <c r="Y44" s="78" t="e">
        <f aca="false">+Y43/$B$5</f>
        <v>#VALUE!</v>
      </c>
      <c r="Z44" s="111"/>
      <c r="AA44" s="78" t="n">
        <v>4628.76482846252</v>
      </c>
      <c r="AB44" s="78" t="n">
        <v>1055.1826429479</v>
      </c>
      <c r="AC44" s="78" t="n">
        <v>422.865946632783</v>
      </c>
      <c r="AD44" s="78" t="n">
        <v>870.016353240153</v>
      </c>
      <c r="AE44" s="78" t="n">
        <v>2279.18940279543</v>
      </c>
      <c r="AF44" s="78" t="n">
        <v>1669.91157560356</v>
      </c>
      <c r="AG44" s="78" t="n">
        <v>1107.6598729352</v>
      </c>
      <c r="AH44" s="78" t="n">
        <v>-336.812198221093</v>
      </c>
      <c r="AI44" s="78" t="n">
        <v>488.590787801779</v>
      </c>
      <c r="AJ44" s="78" t="n">
        <v>3217.12607369759</v>
      </c>
      <c r="AK44" s="118" t="n">
        <v>6024.31534942821</v>
      </c>
      <c r="AL44" s="118" t="n">
        <v>4091.61542566709</v>
      </c>
    </row>
    <row r="45" customFormat="false" ht="15" hidden="false" customHeight="false" outlineLevel="0" collapsed="false">
      <c r="B45" s="54" t="s">
        <v>226</v>
      </c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4"/>
      <c r="O45" s="71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4"/>
      <c r="AA45" s="71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4"/>
    </row>
    <row r="46" s="221" customFormat="true" ht="15" hidden="false" customHeight="false" outlineLevel="0" collapsed="false">
      <c r="B46" s="222" t="s">
        <v>227</v>
      </c>
      <c r="C46" s="115" t="n">
        <v>508323.09</v>
      </c>
      <c r="D46" s="116" t="n">
        <v>58762.82</v>
      </c>
      <c r="E46" s="116" t="n">
        <v>6882.57</v>
      </c>
      <c r="F46" s="116" t="n">
        <v>0</v>
      </c>
      <c r="G46" s="116" t="n">
        <v>306.87</v>
      </c>
      <c r="H46" s="116" t="n">
        <v>0</v>
      </c>
      <c r="I46" s="116" t="n">
        <v>1170.31</v>
      </c>
      <c r="J46" s="116" t="n">
        <v>0</v>
      </c>
      <c r="K46" s="116" t="n">
        <v>671.21</v>
      </c>
      <c r="L46" s="116" t="n">
        <v>515380.74</v>
      </c>
      <c r="M46" s="116" t="n">
        <v>863128.06</v>
      </c>
      <c r="N46" s="223" t="n">
        <v>426844.24</v>
      </c>
      <c r="O46" s="115" t="n">
        <v>444029.84</v>
      </c>
      <c r="P46" s="116" t="n">
        <v>27329.43</v>
      </c>
      <c r="Q46" s="116" t="n">
        <v>10660.34</v>
      </c>
      <c r="R46" s="116" t="n">
        <v>10895.8</v>
      </c>
      <c r="S46" s="116" t="n">
        <v>12628.76</v>
      </c>
      <c r="T46" s="116" t="n">
        <v>5548.8</v>
      </c>
      <c r="U46" s="116" t="n">
        <v>4092.14</v>
      </c>
      <c r="V46" s="116" t="n">
        <v>3000.9</v>
      </c>
      <c r="W46" s="116" t="n">
        <v>0</v>
      </c>
      <c r="X46" s="116" t="n">
        <v>116374.49</v>
      </c>
      <c r="Y46" s="116" t="n">
        <v>946845.99</v>
      </c>
      <c r="Z46" s="223" t="n">
        <v>592420.01</v>
      </c>
      <c r="AA46" s="115" t="n">
        <v>378017.39</v>
      </c>
      <c r="AB46" s="116" t="n">
        <v>58495.04</v>
      </c>
      <c r="AC46" s="116" t="n">
        <v>10834.91</v>
      </c>
      <c r="AD46" s="116" t="n">
        <v>6771.12</v>
      </c>
      <c r="AE46" s="116" t="n">
        <v>225.36</v>
      </c>
      <c r="AF46" s="116" t="n">
        <v>263685.22</v>
      </c>
      <c r="AG46" s="116" t="n">
        <v>3520.5</v>
      </c>
      <c r="AH46" s="116" t="n">
        <v>225.36</v>
      </c>
      <c r="AI46" s="116" t="n">
        <v>640.23</v>
      </c>
      <c r="AJ46" s="116" t="n">
        <v>0</v>
      </c>
      <c r="AK46" s="116" t="n">
        <v>0</v>
      </c>
      <c r="AL46" s="223" t="n">
        <v>0</v>
      </c>
    </row>
    <row r="47" s="221" customFormat="true" ht="15" hidden="false" customHeight="false" outlineLevel="0" collapsed="false">
      <c r="B47" s="222" t="s">
        <v>228</v>
      </c>
      <c r="C47" s="115" t="n">
        <v>170500.92</v>
      </c>
      <c r="D47" s="116" t="n">
        <v>18789.08</v>
      </c>
      <c r="E47" s="116" t="n">
        <v>2234.89</v>
      </c>
      <c r="F47" s="116" t="n">
        <v>0</v>
      </c>
      <c r="G47" s="116" t="n">
        <v>102.68</v>
      </c>
      <c r="H47" s="116" t="n">
        <v>0</v>
      </c>
      <c r="I47" s="116" t="n">
        <v>330</v>
      </c>
      <c r="J47" s="116" t="n">
        <v>0</v>
      </c>
      <c r="K47" s="116" t="n">
        <v>224.6</v>
      </c>
      <c r="L47" s="116" t="n">
        <v>105002.31</v>
      </c>
      <c r="M47" s="116" t="n">
        <v>166972.06</v>
      </c>
      <c r="N47" s="223" t="n">
        <v>83199.6</v>
      </c>
      <c r="O47" s="115" t="n">
        <v>86672.39</v>
      </c>
      <c r="P47" s="116" t="n">
        <v>5323.06</v>
      </c>
      <c r="Q47" s="116" t="n">
        <v>2048.57</v>
      </c>
      <c r="R47" s="116" t="n">
        <v>2190</v>
      </c>
      <c r="S47" s="116" t="n">
        <v>2505</v>
      </c>
      <c r="T47" s="116" t="n">
        <v>1079.84</v>
      </c>
      <c r="U47" s="116" t="n">
        <v>822.51</v>
      </c>
      <c r="V47" s="116" t="n">
        <v>605</v>
      </c>
      <c r="W47" s="116" t="n">
        <v>0</v>
      </c>
      <c r="X47" s="116" t="n">
        <v>33785.12</v>
      </c>
      <c r="Y47" s="116" t="n">
        <v>287198.28</v>
      </c>
      <c r="Z47" s="223" t="n">
        <v>180601.97</v>
      </c>
      <c r="AA47" s="115" t="n">
        <v>114985.3</v>
      </c>
      <c r="AB47" s="116" t="n">
        <v>17672.39</v>
      </c>
      <c r="AC47" s="116" t="n">
        <v>2958.67</v>
      </c>
      <c r="AD47" s="116" t="n">
        <v>2332.58</v>
      </c>
      <c r="AE47" s="116" t="n">
        <v>67.61</v>
      </c>
      <c r="AF47" s="116" t="n">
        <v>78880.54</v>
      </c>
      <c r="AG47" s="116" t="n">
        <v>0</v>
      </c>
      <c r="AH47" s="116" t="n">
        <v>50</v>
      </c>
      <c r="AI47" s="116" t="n">
        <v>150</v>
      </c>
      <c r="AJ47" s="116" t="n">
        <v>0</v>
      </c>
      <c r="AK47" s="116" t="n">
        <v>0</v>
      </c>
      <c r="AL47" s="223" t="n">
        <v>0</v>
      </c>
    </row>
    <row r="48" s="221" customFormat="true" ht="15" hidden="false" customHeight="false" outlineLevel="0" collapsed="false">
      <c r="B48" s="222" t="s">
        <v>229</v>
      </c>
      <c r="C48" s="115" t="n">
        <v>37335.74</v>
      </c>
      <c r="D48" s="116" t="n">
        <v>0</v>
      </c>
      <c r="E48" s="116" t="n">
        <v>0</v>
      </c>
      <c r="F48" s="116" t="n">
        <v>0</v>
      </c>
      <c r="G48" s="116" t="n">
        <v>0</v>
      </c>
      <c r="H48" s="116" t="n">
        <v>0</v>
      </c>
      <c r="I48" s="116" t="n">
        <v>0</v>
      </c>
      <c r="J48" s="116" t="n">
        <v>0</v>
      </c>
      <c r="K48" s="116" t="n">
        <v>0</v>
      </c>
      <c r="L48" s="116" t="n">
        <v>23468.57</v>
      </c>
      <c r="M48" s="116" t="n">
        <v>6234.81</v>
      </c>
      <c r="N48" s="223" t="n">
        <v>2825.17</v>
      </c>
      <c r="O48" s="115" t="n">
        <v>846.49</v>
      </c>
      <c r="P48" s="116" t="n">
        <v>0</v>
      </c>
      <c r="Q48" s="116" t="n">
        <v>0</v>
      </c>
      <c r="R48" s="116" t="n">
        <v>0</v>
      </c>
      <c r="S48" s="116" t="n">
        <v>0</v>
      </c>
      <c r="T48" s="116" t="n">
        <v>0</v>
      </c>
      <c r="U48" s="116" t="n">
        <v>0</v>
      </c>
      <c r="V48" s="116" t="n">
        <v>0</v>
      </c>
      <c r="W48" s="116" t="n">
        <v>0</v>
      </c>
      <c r="X48" s="116" t="n">
        <v>0</v>
      </c>
      <c r="Y48" s="116" t="n">
        <v>0</v>
      </c>
      <c r="Z48" s="223" t="n">
        <v>0</v>
      </c>
      <c r="AA48" s="115" t="n">
        <v>0</v>
      </c>
      <c r="AB48" s="116" t="n">
        <v>0</v>
      </c>
      <c r="AC48" s="116" t="n">
        <v>0</v>
      </c>
      <c r="AD48" s="116" t="n">
        <v>0</v>
      </c>
      <c r="AE48" s="116" t="n">
        <v>0</v>
      </c>
      <c r="AF48" s="116" t="n">
        <v>0</v>
      </c>
      <c r="AG48" s="116" t="n">
        <v>0</v>
      </c>
      <c r="AH48" s="116" t="n">
        <v>0</v>
      </c>
      <c r="AI48" s="116" t="n">
        <v>0</v>
      </c>
      <c r="AJ48" s="116" t="n">
        <v>0</v>
      </c>
      <c r="AK48" s="116" t="n">
        <v>0</v>
      </c>
      <c r="AL48" s="223" t="n">
        <v>7440.76</v>
      </c>
    </row>
    <row r="49" customFormat="false" ht="15" hidden="false" customHeight="false" outlineLevel="0" collapsed="false">
      <c r="B49" s="64" t="s">
        <v>230</v>
      </c>
      <c r="C49" s="61" t="n">
        <v>0</v>
      </c>
      <c r="D49" s="62" t="n">
        <v>0</v>
      </c>
      <c r="E49" s="62" t="n">
        <v>0</v>
      </c>
      <c r="F49" s="62" t="n">
        <v>0</v>
      </c>
      <c r="G49" s="62" t="n">
        <v>0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v>22900</v>
      </c>
      <c r="M49" s="62" t="n">
        <v>53600</v>
      </c>
      <c r="N49" s="63" t="n">
        <v>24800</v>
      </c>
      <c r="O49" s="61" t="n">
        <v>27560</v>
      </c>
      <c r="P49" s="62" t="n">
        <v>1500</v>
      </c>
      <c r="Q49" s="62" t="n">
        <v>47900</v>
      </c>
      <c r="R49" s="62" t="n">
        <v>700</v>
      </c>
      <c r="S49" s="62" t="n">
        <v>1200</v>
      </c>
      <c r="T49" s="62" t="n">
        <v>400</v>
      </c>
      <c r="U49" s="62" t="n">
        <v>400</v>
      </c>
      <c r="V49" s="62" t="n">
        <v>300</v>
      </c>
      <c r="W49" s="62" t="n">
        <v>0</v>
      </c>
      <c r="X49" s="62" t="n">
        <v>7400</v>
      </c>
      <c r="Y49" s="62" t="n">
        <v>50400</v>
      </c>
      <c r="Z49" s="63" t="n">
        <v>30100</v>
      </c>
      <c r="AA49" s="61" t="n">
        <v>17600</v>
      </c>
      <c r="AB49" s="62" t="n">
        <v>2400</v>
      </c>
      <c r="AC49" s="62" t="n">
        <v>400</v>
      </c>
      <c r="AD49" s="62" t="n">
        <v>1000</v>
      </c>
      <c r="AE49" s="62" t="n">
        <v>100</v>
      </c>
      <c r="AF49" s="62" t="n">
        <v>13800</v>
      </c>
      <c r="AG49" s="62" t="n">
        <v>0</v>
      </c>
      <c r="AH49" s="62" t="n">
        <v>100</v>
      </c>
      <c r="AI49" s="62" t="n">
        <v>300</v>
      </c>
      <c r="AJ49" s="62" t="n">
        <v>210099.98</v>
      </c>
      <c r="AK49" s="62" t="n">
        <v>13700</v>
      </c>
      <c r="AL49" s="63" t="n">
        <v>44400</v>
      </c>
    </row>
    <row r="50" customFormat="false" ht="15" hidden="false" customHeight="false" outlineLevel="0" collapsed="false">
      <c r="B50" s="82" t="s">
        <v>231</v>
      </c>
      <c r="C50" s="61" t="n">
        <v>0</v>
      </c>
      <c r="D50" s="62" t="n">
        <v>0</v>
      </c>
      <c r="E50" s="62" t="n">
        <v>0</v>
      </c>
      <c r="F50" s="62" t="n">
        <v>0</v>
      </c>
      <c r="G50" s="62" t="n">
        <v>0</v>
      </c>
      <c r="H50" s="62" t="n">
        <v>0</v>
      </c>
      <c r="I50" s="62" t="n">
        <v>0</v>
      </c>
      <c r="J50" s="62" t="n">
        <v>0</v>
      </c>
      <c r="K50" s="62" t="n">
        <v>0</v>
      </c>
      <c r="L50" s="62" t="n">
        <v>0</v>
      </c>
      <c r="M50" s="62" t="n">
        <v>0</v>
      </c>
      <c r="N50" s="63" t="n">
        <v>0</v>
      </c>
      <c r="O50" s="61" t="n">
        <v>0</v>
      </c>
      <c r="P50" s="62" t="n">
        <v>0</v>
      </c>
      <c r="Q50" s="62" t="n">
        <v>0</v>
      </c>
      <c r="R50" s="62" t="n">
        <v>0</v>
      </c>
      <c r="S50" s="62" t="n">
        <v>0</v>
      </c>
      <c r="T50" s="62" t="n">
        <v>0</v>
      </c>
      <c r="U50" s="62" t="n">
        <v>0</v>
      </c>
      <c r="V50" s="62" t="n">
        <v>0</v>
      </c>
      <c r="W50" s="62" t="n">
        <v>0</v>
      </c>
      <c r="X50" s="62" t="n">
        <v>0</v>
      </c>
      <c r="Y50" s="62" t="n">
        <v>0</v>
      </c>
      <c r="Z50" s="63" t="n">
        <v>0</v>
      </c>
      <c r="AA50" s="61" t="n">
        <v>0</v>
      </c>
      <c r="AB50" s="62" t="n">
        <v>0</v>
      </c>
      <c r="AC50" s="62" t="n">
        <v>0</v>
      </c>
      <c r="AD50" s="62" t="n">
        <v>0</v>
      </c>
      <c r="AE50" s="62" t="n">
        <v>0</v>
      </c>
      <c r="AF50" s="62" t="n">
        <v>0</v>
      </c>
      <c r="AG50" s="62" t="n">
        <v>0</v>
      </c>
      <c r="AH50" s="62" t="n">
        <v>0</v>
      </c>
      <c r="AI50" s="62" t="n">
        <v>0</v>
      </c>
      <c r="AJ50" s="62" t="n">
        <v>0</v>
      </c>
      <c r="AK50" s="62" t="n">
        <v>0</v>
      </c>
      <c r="AL50" s="63" t="n">
        <v>0</v>
      </c>
    </row>
    <row r="51" customFormat="false" ht="15" hidden="false" customHeight="false" outlineLevel="0" collapsed="false">
      <c r="B51" s="64" t="s">
        <v>223</v>
      </c>
      <c r="C51" s="61" t="n">
        <v>0</v>
      </c>
      <c r="D51" s="62" t="n">
        <v>0</v>
      </c>
      <c r="E51" s="62" t="n">
        <v>0</v>
      </c>
      <c r="F51" s="62" t="n">
        <v>0</v>
      </c>
      <c r="G51" s="62" t="n">
        <v>0</v>
      </c>
      <c r="H51" s="62" t="n">
        <v>0</v>
      </c>
      <c r="I51" s="62" t="n">
        <v>0</v>
      </c>
      <c r="J51" s="62" t="n">
        <v>0</v>
      </c>
      <c r="K51" s="62" t="n">
        <v>0</v>
      </c>
      <c r="L51" s="62" t="n">
        <v>0</v>
      </c>
      <c r="M51" s="62" t="n">
        <v>0</v>
      </c>
      <c r="N51" s="63" t="n">
        <v>0</v>
      </c>
      <c r="O51" s="61" t="n">
        <v>0</v>
      </c>
      <c r="P51" s="62" t="n">
        <v>0</v>
      </c>
      <c r="Q51" s="62" t="n">
        <v>0</v>
      </c>
      <c r="R51" s="62" t="n">
        <v>0</v>
      </c>
      <c r="S51" s="62" t="n">
        <v>0</v>
      </c>
      <c r="T51" s="62" t="n">
        <v>0</v>
      </c>
      <c r="U51" s="62" t="n">
        <v>0</v>
      </c>
      <c r="V51" s="62" t="n">
        <v>0</v>
      </c>
      <c r="W51" s="62" t="n">
        <v>0</v>
      </c>
      <c r="X51" s="62" t="n">
        <v>0</v>
      </c>
      <c r="Y51" s="62" t="n">
        <v>0</v>
      </c>
      <c r="Z51" s="63" t="n">
        <v>0</v>
      </c>
      <c r="AA51" s="61" t="n">
        <v>0</v>
      </c>
      <c r="AB51" s="62" t="n">
        <v>0</v>
      </c>
      <c r="AC51" s="62" t="n">
        <v>0</v>
      </c>
      <c r="AD51" s="62" t="n">
        <v>0</v>
      </c>
      <c r="AE51" s="62" t="n">
        <v>0</v>
      </c>
      <c r="AF51" s="62" t="n">
        <v>0</v>
      </c>
      <c r="AG51" s="62" t="n">
        <v>0</v>
      </c>
      <c r="AH51" s="62" t="n">
        <v>0</v>
      </c>
      <c r="AI51" s="62" t="n">
        <v>0</v>
      </c>
      <c r="AJ51" s="62" t="n">
        <v>0</v>
      </c>
      <c r="AK51" s="62" t="n">
        <v>0</v>
      </c>
      <c r="AL51" s="63" t="n">
        <v>0</v>
      </c>
    </row>
    <row r="52" customFormat="false" ht="15" hidden="false" customHeight="false" outlineLevel="0" collapsed="false">
      <c r="B52" s="54" t="s">
        <v>232</v>
      </c>
      <c r="C52" s="76" t="n">
        <v>716159.75</v>
      </c>
      <c r="D52" s="76" t="n">
        <v>77551.9</v>
      </c>
      <c r="E52" s="76" t="n">
        <v>9117.46</v>
      </c>
      <c r="F52" s="76" t="n">
        <v>0</v>
      </c>
      <c r="G52" s="76" t="n">
        <v>409.55</v>
      </c>
      <c r="H52" s="76" t="n">
        <v>0</v>
      </c>
      <c r="I52" s="76" t="n">
        <v>1500.31</v>
      </c>
      <c r="J52" s="76" t="n">
        <v>0</v>
      </c>
      <c r="K52" s="76" t="n">
        <v>895.81</v>
      </c>
      <c r="L52" s="76" t="n">
        <v>666751.62</v>
      </c>
      <c r="M52" s="76" t="n">
        <v>1089934.93</v>
      </c>
      <c r="N52" s="76" t="n">
        <v>537669.01</v>
      </c>
      <c r="O52" s="76" t="n">
        <v>559108.72</v>
      </c>
      <c r="P52" s="76" t="n">
        <v>34152.49</v>
      </c>
      <c r="Q52" s="76" t="n">
        <v>60608.91</v>
      </c>
      <c r="R52" s="76" t="n">
        <v>13785.8</v>
      </c>
      <c r="S52" s="76" t="n">
        <v>16333.76</v>
      </c>
      <c r="T52" s="76" t="n">
        <v>7028.64</v>
      </c>
      <c r="U52" s="76" t="n">
        <v>5314.65</v>
      </c>
      <c r="V52" s="76" t="n">
        <v>3905.9</v>
      </c>
      <c r="W52" s="76" t="n">
        <v>0</v>
      </c>
      <c r="X52" s="76" t="n">
        <v>157559.61</v>
      </c>
      <c r="Y52" s="76" t="n">
        <v>1284444.27</v>
      </c>
      <c r="Z52" s="76" t="n">
        <v>803121.98</v>
      </c>
      <c r="AA52" s="76" t="n">
        <v>510602.69</v>
      </c>
      <c r="AB52" s="76" t="n">
        <v>78567.43</v>
      </c>
      <c r="AC52" s="76" t="n">
        <v>14193.58</v>
      </c>
      <c r="AD52" s="76" t="n">
        <v>10103.7</v>
      </c>
      <c r="AE52" s="76" t="n">
        <v>392.97</v>
      </c>
      <c r="AF52" s="76" t="n">
        <v>356365.76</v>
      </c>
      <c r="AG52" s="76" t="n">
        <v>3520.5</v>
      </c>
      <c r="AH52" s="76" t="n">
        <v>375.36</v>
      </c>
      <c r="AI52" s="76" t="n">
        <v>1090.23</v>
      </c>
      <c r="AJ52" s="76" t="n">
        <v>210099.98</v>
      </c>
      <c r="AK52" s="76" t="n">
        <v>13700</v>
      </c>
      <c r="AL52" s="76" t="n">
        <v>51840.76</v>
      </c>
    </row>
    <row r="53" customFormat="false" ht="15" hidden="false" customHeight="false" outlineLevel="0" collapsed="false">
      <c r="B53" s="54"/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4"/>
      <c r="O53" s="71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4"/>
      <c r="AA53" s="71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4"/>
    </row>
    <row r="54" customFormat="false" ht="15" hidden="false" customHeight="false" outlineLevel="0" collapsed="false">
      <c r="B54" s="54" t="s">
        <v>233</v>
      </c>
      <c r="C54" s="81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80"/>
      <c r="O54" s="81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80"/>
      <c r="AA54" s="81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customFormat="false" ht="15" hidden="false" customHeight="false" outlineLevel="0" collapsed="false">
      <c r="B55" s="64" t="s">
        <v>234</v>
      </c>
      <c r="C55" s="61" t="n">
        <v>0</v>
      </c>
      <c r="D55" s="62" t="n">
        <v>-533.66</v>
      </c>
      <c r="E55" s="62" t="n">
        <v>-1886.99</v>
      </c>
      <c r="F55" s="62" t="n">
        <v>-1428.18</v>
      </c>
      <c r="G55" s="62" t="n">
        <v>-833.34</v>
      </c>
      <c r="H55" s="62" t="n">
        <v>-1452.95</v>
      </c>
      <c r="I55" s="62" t="n">
        <v>-3571.67</v>
      </c>
      <c r="J55" s="62" t="n">
        <v>-2665.76</v>
      </c>
      <c r="K55" s="62" t="n">
        <v>-463.49</v>
      </c>
      <c r="L55" s="62" t="n">
        <v>-1269.48</v>
      </c>
      <c r="M55" s="62" t="n">
        <v>-1849.14</v>
      </c>
      <c r="N55" s="63" t="n">
        <v>-2695.07</v>
      </c>
      <c r="O55" s="61" t="n">
        <v>-2117.27</v>
      </c>
      <c r="P55" s="62" t="n">
        <v>-1732.46</v>
      </c>
      <c r="Q55" s="62" t="n">
        <v>-782.77</v>
      </c>
      <c r="R55" s="62" t="n">
        <v>-994.94</v>
      </c>
      <c r="S55" s="62" t="n">
        <v>-41.97</v>
      </c>
      <c r="T55" s="62" t="n">
        <v>-777.24</v>
      </c>
      <c r="U55" s="62" t="n">
        <v>-1068.74</v>
      </c>
      <c r="V55" s="62" t="n">
        <v>0</v>
      </c>
      <c r="W55" s="62" t="n">
        <v>-2866.71</v>
      </c>
      <c r="X55" s="62" t="n">
        <v>-332.01</v>
      </c>
      <c r="Y55" s="62" t="n">
        <v>-722.57</v>
      </c>
      <c r="Z55" s="63" t="n">
        <v>-702.23</v>
      </c>
      <c r="AA55" s="61" t="n">
        <v>0</v>
      </c>
      <c r="AB55" s="62" t="n">
        <v>-229.11</v>
      </c>
      <c r="AC55" s="62" t="n">
        <v>-549.1</v>
      </c>
      <c r="AD55" s="62" t="n">
        <v>-6.39</v>
      </c>
      <c r="AE55" s="62" t="n">
        <v>-49.73</v>
      </c>
      <c r="AF55" s="62" t="n">
        <v>-100.3</v>
      </c>
      <c r="AG55" s="62" t="n">
        <v>-6.15</v>
      </c>
      <c r="AH55" s="62" t="n">
        <v>-217.61</v>
      </c>
      <c r="AI55" s="62" t="n">
        <v>-151.66</v>
      </c>
      <c r="AJ55" s="62" t="n">
        <v>-67.04</v>
      </c>
      <c r="AK55" s="62" t="n">
        <v>-229.08</v>
      </c>
      <c r="AL55" s="63" t="n">
        <v>-127.16</v>
      </c>
    </row>
    <row r="56" customFormat="false" ht="15" hidden="false" customHeight="false" outlineLevel="0" collapsed="false">
      <c r="B56" s="64" t="s">
        <v>235</v>
      </c>
      <c r="C56" s="61" t="n">
        <v>-14323.49</v>
      </c>
      <c r="D56" s="62" t="n">
        <v>-123483.86</v>
      </c>
      <c r="E56" s="62" t="n">
        <v>-156306.81</v>
      </c>
      <c r="F56" s="62" t="n">
        <v>13726.45</v>
      </c>
      <c r="G56" s="62" t="n">
        <v>66634.96</v>
      </c>
      <c r="H56" s="62" t="n">
        <v>24399.59</v>
      </c>
      <c r="I56" s="62" t="n">
        <v>-5508.24</v>
      </c>
      <c r="J56" s="62" t="n">
        <v>11800.21</v>
      </c>
      <c r="K56" s="62" t="n">
        <v>20229.22</v>
      </c>
      <c r="L56" s="62" t="n">
        <v>46869.76</v>
      </c>
      <c r="M56" s="62" t="n">
        <v>10725.11</v>
      </c>
      <c r="N56" s="63" t="n">
        <v>-45105.46</v>
      </c>
      <c r="O56" s="61" t="n">
        <v>-183410.66</v>
      </c>
      <c r="P56" s="62" t="n">
        <v>-243756.2</v>
      </c>
      <c r="Q56" s="62" t="n">
        <v>624895.02</v>
      </c>
      <c r="R56" s="62" t="n">
        <v>166225.73</v>
      </c>
      <c r="S56" s="62" t="n">
        <v>356628.72</v>
      </c>
      <c r="T56" s="62" t="n">
        <v>206510.89</v>
      </c>
      <c r="U56" s="62" t="n">
        <v>284796.67</v>
      </c>
      <c r="V56" s="62" t="n">
        <v>291858.69</v>
      </c>
      <c r="W56" s="62" t="n">
        <v>205105.58</v>
      </c>
      <c r="X56" s="62" t="n">
        <v>-36259.23</v>
      </c>
      <c r="Y56" s="62" t="n">
        <v>-50221.26</v>
      </c>
      <c r="Z56" s="63" t="n">
        <v>-78265.51</v>
      </c>
      <c r="AA56" s="61" t="n">
        <v>-87661.98</v>
      </c>
      <c r="AB56" s="62" t="n">
        <v>-61052.2</v>
      </c>
      <c r="AC56" s="62" t="n">
        <v>68610.41</v>
      </c>
      <c r="AD56" s="62" t="n">
        <v>51253.55</v>
      </c>
      <c r="AE56" s="62" t="n">
        <v>-102728.29</v>
      </c>
      <c r="AF56" s="62" t="n">
        <v>-124610.98</v>
      </c>
      <c r="AG56" s="62" t="n">
        <v>-134191.35</v>
      </c>
      <c r="AH56" s="62" t="n">
        <v>-76780.51</v>
      </c>
      <c r="AI56" s="62" t="n">
        <v>-53281.56</v>
      </c>
      <c r="AJ56" s="62" t="n">
        <v>-78328.22</v>
      </c>
      <c r="AK56" s="62" t="n">
        <v>-61055.38</v>
      </c>
      <c r="AL56" s="63" t="n">
        <v>-456001.62</v>
      </c>
    </row>
    <row r="57" customFormat="false" ht="15" hidden="false" customHeight="false" outlineLevel="0" collapsed="false">
      <c r="B57" s="64" t="s">
        <v>236</v>
      </c>
      <c r="C57" s="61" t="n">
        <v>6459.49</v>
      </c>
      <c r="D57" s="62" t="n">
        <v>1381.05</v>
      </c>
      <c r="E57" s="62" t="n">
        <v>1586.38</v>
      </c>
      <c r="F57" s="62" t="n">
        <v>1399.59</v>
      </c>
      <c r="G57" s="62" t="n">
        <v>2035.54</v>
      </c>
      <c r="H57" s="62" t="n">
        <v>1494.82</v>
      </c>
      <c r="I57" s="62" t="n">
        <v>1417.56</v>
      </c>
      <c r="J57" s="62" t="n">
        <v>1363.01</v>
      </c>
      <c r="K57" s="62" t="n">
        <v>1668.25</v>
      </c>
      <c r="L57" s="62" t="n">
        <v>1509.44</v>
      </c>
      <c r="M57" s="62" t="n">
        <v>4093.86</v>
      </c>
      <c r="N57" s="63" t="n">
        <v>19899.88</v>
      </c>
      <c r="O57" s="61" t="n">
        <v>3727.8</v>
      </c>
      <c r="P57" s="62" t="n">
        <v>2390.83</v>
      </c>
      <c r="Q57" s="62" t="n">
        <v>5041.26</v>
      </c>
      <c r="R57" s="62" t="n">
        <v>4111.74</v>
      </c>
      <c r="S57" s="62" t="n">
        <v>7532.37</v>
      </c>
      <c r="T57" s="62" t="n">
        <v>4742.37</v>
      </c>
      <c r="U57" s="62" t="n">
        <v>3456.07</v>
      </c>
      <c r="V57" s="62" t="n">
        <v>-248.03</v>
      </c>
      <c r="W57" s="62" t="n">
        <v>2884.3</v>
      </c>
      <c r="X57" s="62" t="n">
        <v>1120</v>
      </c>
      <c r="Y57" s="62" t="n">
        <v>270</v>
      </c>
      <c r="Z57" s="63" t="n">
        <v>19356.74</v>
      </c>
      <c r="AA57" s="61" t="n">
        <v>905.74</v>
      </c>
      <c r="AB57" s="62" t="n">
        <v>1572.88</v>
      </c>
      <c r="AC57" s="62" t="n">
        <v>1831.27</v>
      </c>
      <c r="AD57" s="62" t="n">
        <v>185</v>
      </c>
      <c r="AE57" s="62" t="n">
        <v>36209.11</v>
      </c>
      <c r="AF57" s="62" t="n">
        <v>605.89</v>
      </c>
      <c r="AG57" s="62" t="n">
        <v>10</v>
      </c>
      <c r="AH57" s="62" t="n">
        <v>639.65</v>
      </c>
      <c r="AI57" s="62" t="n">
        <v>729.53</v>
      </c>
      <c r="AJ57" s="62" t="n">
        <v>1342.35</v>
      </c>
      <c r="AK57" s="62" t="n">
        <v>2274.67</v>
      </c>
      <c r="AL57" s="63" t="n">
        <v>360</v>
      </c>
    </row>
    <row r="58" customFormat="false" ht="15" hidden="false" customHeight="false" outlineLevel="0" collapsed="false">
      <c r="B58" s="83" t="s">
        <v>237</v>
      </c>
      <c r="C58" s="61" t="n">
        <v>3621.22</v>
      </c>
      <c r="D58" s="62" t="n">
        <v>-1315.79999999999</v>
      </c>
      <c r="E58" s="62" t="n">
        <v>-49054.54</v>
      </c>
      <c r="F58" s="62" t="n">
        <v>-8142.12</v>
      </c>
      <c r="G58" s="62" t="n">
        <v>31282.25</v>
      </c>
      <c r="H58" s="62" t="n">
        <v>-6253.15</v>
      </c>
      <c r="I58" s="62" t="n">
        <v>4044.62</v>
      </c>
      <c r="J58" s="62" t="n">
        <v>5111.5</v>
      </c>
      <c r="K58" s="62" t="n">
        <v>1105.13</v>
      </c>
      <c r="L58" s="62" t="n">
        <v>37756.53</v>
      </c>
      <c r="M58" s="62" t="n">
        <v>149457.76</v>
      </c>
      <c r="N58" s="63" t="n">
        <v>356233.7</v>
      </c>
      <c r="O58" s="61" t="n">
        <v>17611.07</v>
      </c>
      <c r="P58" s="62" t="n">
        <v>224295.3</v>
      </c>
      <c r="Q58" s="62" t="n">
        <v>-158032.41</v>
      </c>
      <c r="R58" s="62" t="n">
        <v>-515342.34</v>
      </c>
      <c r="S58" s="62" t="n">
        <v>490714.43</v>
      </c>
      <c r="T58" s="62" t="n">
        <v>-24308.87</v>
      </c>
      <c r="U58" s="62" t="n">
        <v>-17625.38</v>
      </c>
      <c r="V58" s="62" t="n">
        <v>-27147.83</v>
      </c>
      <c r="W58" s="62" t="n">
        <v>0</v>
      </c>
      <c r="X58" s="62" t="n">
        <v>-41397.48</v>
      </c>
      <c r="Y58" s="62" t="n">
        <v>183289.08</v>
      </c>
      <c r="Z58" s="63" t="n">
        <v>-115686.84</v>
      </c>
      <c r="AA58" s="61" t="n">
        <v>0</v>
      </c>
      <c r="AB58" s="62" t="n">
        <v>-179127.72</v>
      </c>
      <c r="AC58" s="62" t="n">
        <v>-144502.17</v>
      </c>
      <c r="AD58" s="62" t="n">
        <v>180619.41</v>
      </c>
      <c r="AE58" s="62" t="n">
        <v>275320.19</v>
      </c>
      <c r="AF58" s="62" t="n">
        <v>1019467.6</v>
      </c>
      <c r="AG58" s="62" t="n">
        <v>274266.15</v>
      </c>
      <c r="AH58" s="62" t="n">
        <v>394721.25</v>
      </c>
      <c r="AI58" s="62" t="n">
        <v>306845.88</v>
      </c>
      <c r="AJ58" s="62" t="n">
        <v>-154023.96</v>
      </c>
      <c r="AK58" s="62" t="n">
        <v>262195.71</v>
      </c>
      <c r="AL58" s="63" t="n">
        <v>64656.71</v>
      </c>
    </row>
    <row r="59" customFormat="false" ht="15" hidden="false" customHeight="false" outlineLevel="0" collapsed="false">
      <c r="B59" s="64" t="s">
        <v>238</v>
      </c>
      <c r="C59" s="61" t="n">
        <v>0</v>
      </c>
      <c r="D59" s="62" t="n">
        <v>0</v>
      </c>
      <c r="E59" s="62" t="n">
        <v>0</v>
      </c>
      <c r="F59" s="62" t="n">
        <v>0</v>
      </c>
      <c r="G59" s="62" t="n">
        <v>0</v>
      </c>
      <c r="H59" s="62" t="n">
        <v>0</v>
      </c>
      <c r="I59" s="62" t="n">
        <v>0</v>
      </c>
      <c r="J59" s="62" t="n">
        <v>0</v>
      </c>
      <c r="K59" s="62" t="n">
        <v>0</v>
      </c>
      <c r="L59" s="62" t="n">
        <v>0</v>
      </c>
      <c r="M59" s="62" t="n">
        <v>0</v>
      </c>
      <c r="N59" s="63" t="n">
        <v>0</v>
      </c>
      <c r="O59" s="61" t="n">
        <v>0</v>
      </c>
      <c r="P59" s="62" t="n">
        <v>0</v>
      </c>
      <c r="Q59" s="62" t="n">
        <v>0</v>
      </c>
      <c r="R59" s="62" t="n">
        <v>0</v>
      </c>
      <c r="S59" s="62" t="n">
        <v>0</v>
      </c>
      <c r="T59" s="62" t="n">
        <v>0</v>
      </c>
      <c r="U59" s="62" t="n">
        <v>0</v>
      </c>
      <c r="V59" s="62" t="n">
        <v>0</v>
      </c>
      <c r="W59" s="62" t="n">
        <v>0</v>
      </c>
      <c r="X59" s="62" t="n">
        <v>0</v>
      </c>
      <c r="Y59" s="62" t="n">
        <v>0</v>
      </c>
      <c r="Z59" s="63" t="n">
        <v>0</v>
      </c>
      <c r="AA59" s="61" t="n">
        <v>0</v>
      </c>
      <c r="AB59" s="62" t="n">
        <v>0</v>
      </c>
      <c r="AC59" s="62" t="n">
        <v>0</v>
      </c>
      <c r="AD59" s="62" t="n">
        <v>0</v>
      </c>
      <c r="AE59" s="62" t="n">
        <v>0</v>
      </c>
      <c r="AF59" s="62" t="n">
        <v>0</v>
      </c>
      <c r="AG59" s="62" t="n">
        <v>0</v>
      </c>
      <c r="AH59" s="62" t="n">
        <v>0</v>
      </c>
      <c r="AI59" s="62" t="n">
        <v>0</v>
      </c>
      <c r="AJ59" s="62" t="n">
        <v>0</v>
      </c>
      <c r="AK59" s="62" t="n">
        <v>0</v>
      </c>
      <c r="AL59" s="63" t="n">
        <v>0</v>
      </c>
    </row>
    <row r="60" s="221" customFormat="true" ht="15" hidden="false" customHeight="false" outlineLevel="0" collapsed="false">
      <c r="B60" s="226" t="s">
        <v>239</v>
      </c>
      <c r="C60" s="227" t="n">
        <v>-4242.78</v>
      </c>
      <c r="D60" s="227" t="n">
        <v>-123952.27</v>
      </c>
      <c r="E60" s="227" t="n">
        <v>-205661.96</v>
      </c>
      <c r="F60" s="227" t="n">
        <v>5555.74</v>
      </c>
      <c r="G60" s="227" t="n">
        <v>99119.41</v>
      </c>
      <c r="H60" s="227" t="n">
        <v>18188.31</v>
      </c>
      <c r="I60" s="227" t="n">
        <v>-3617.73</v>
      </c>
      <c r="J60" s="227" t="n">
        <v>15608.96</v>
      </c>
      <c r="K60" s="227" t="n">
        <v>22539.11</v>
      </c>
      <c r="L60" s="227" t="n">
        <v>84866.25</v>
      </c>
      <c r="M60" s="227" t="n">
        <v>162427.59</v>
      </c>
      <c r="N60" s="227" t="n">
        <v>328333.05</v>
      </c>
      <c r="O60" s="227" t="n">
        <v>-164189.06</v>
      </c>
      <c r="P60" s="227" t="n">
        <v>-18802.53</v>
      </c>
      <c r="Q60" s="227" t="n">
        <v>471121.1</v>
      </c>
      <c r="R60" s="227" t="n">
        <v>-345999.81</v>
      </c>
      <c r="S60" s="227" t="n">
        <v>854833.55</v>
      </c>
      <c r="T60" s="227" t="n">
        <v>186167.15</v>
      </c>
      <c r="U60" s="227" t="n">
        <v>269558.62</v>
      </c>
      <c r="V60" s="227" t="n">
        <v>264462.83</v>
      </c>
      <c r="W60" s="227" t="n">
        <v>205123.17</v>
      </c>
      <c r="X60" s="227" t="n">
        <v>-76868.72</v>
      </c>
      <c r="Y60" s="227" t="n">
        <v>132615.25</v>
      </c>
      <c r="Z60" s="227" t="n">
        <v>-175297.84</v>
      </c>
      <c r="AA60" s="227" t="n">
        <v>-86756.24</v>
      </c>
      <c r="AB60" s="227" t="n">
        <v>-238836.15</v>
      </c>
      <c r="AC60" s="227" t="n">
        <v>-74609.59</v>
      </c>
      <c r="AD60" s="227" t="n">
        <v>232051.57</v>
      </c>
      <c r="AE60" s="227" t="n">
        <v>208751.28</v>
      </c>
      <c r="AF60" s="227" t="n">
        <v>895362.21</v>
      </c>
      <c r="AG60" s="227" t="n">
        <v>140078.65</v>
      </c>
      <c r="AH60" s="227" t="n">
        <v>318362.78</v>
      </c>
      <c r="AI60" s="227" t="n">
        <v>254142.19</v>
      </c>
      <c r="AJ60" s="227" t="n">
        <v>-231076.87</v>
      </c>
      <c r="AK60" s="227" t="n">
        <v>203185.92</v>
      </c>
      <c r="AL60" s="227" t="n">
        <v>-391112.07</v>
      </c>
    </row>
    <row r="61" customFormat="false" ht="15" hidden="false" customHeight="false" outlineLevel="0" collapsed="false">
      <c r="B61" s="64"/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4"/>
      <c r="O61" s="71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4"/>
      <c r="AA61" s="71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4"/>
    </row>
    <row r="62" customFormat="false" ht="15" hidden="false" customHeight="false" outlineLevel="0" collapsed="false">
      <c r="B62" s="54" t="s">
        <v>240</v>
      </c>
      <c r="C62" s="6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3"/>
      <c r="O62" s="61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3"/>
      <c r="AA62" s="61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3"/>
    </row>
    <row r="63" customFormat="false" ht="15" hidden="false" customHeight="false" outlineLevel="0" collapsed="false">
      <c r="B63" s="64" t="s">
        <v>241</v>
      </c>
      <c r="C63" s="61" t="n">
        <v>49796.14</v>
      </c>
      <c r="D63" s="62" t="n">
        <v>40978.64</v>
      </c>
      <c r="E63" s="62" t="n">
        <v>50634</v>
      </c>
      <c r="F63" s="62" t="n">
        <v>50870.94</v>
      </c>
      <c r="G63" s="62" t="n">
        <v>50813.32</v>
      </c>
      <c r="H63" s="62" t="n">
        <v>64692.76</v>
      </c>
      <c r="I63" s="62" t="n">
        <v>83511.85</v>
      </c>
      <c r="J63" s="62" t="n">
        <v>71489.34</v>
      </c>
      <c r="K63" s="62" t="n">
        <v>81212.29</v>
      </c>
      <c r="L63" s="62" t="n">
        <v>135108.03</v>
      </c>
      <c r="M63" s="62" t="n">
        <v>95171.74</v>
      </c>
      <c r="N63" s="63" t="n">
        <v>349571</v>
      </c>
      <c r="O63" s="61" t="n">
        <v>105796.73</v>
      </c>
      <c r="P63" s="62" t="n">
        <v>105283.52</v>
      </c>
      <c r="Q63" s="62" t="n">
        <v>156302.08</v>
      </c>
      <c r="R63" s="62" t="n">
        <v>119999.98</v>
      </c>
      <c r="S63" s="62" t="n">
        <v>113527.19</v>
      </c>
      <c r="T63" s="62" t="n">
        <v>94503.76</v>
      </c>
      <c r="U63" s="62" t="n">
        <v>151131.2</v>
      </c>
      <c r="V63" s="62" t="n">
        <v>221940.69</v>
      </c>
      <c r="W63" s="62" t="n">
        <v>200786.14</v>
      </c>
      <c r="X63" s="62" t="n">
        <v>174902.38</v>
      </c>
      <c r="Y63" s="62" t="n">
        <v>183987.16</v>
      </c>
      <c r="Z63" s="63" t="n">
        <v>201363.55</v>
      </c>
      <c r="AA63" s="61" t="n">
        <v>257685.32</v>
      </c>
      <c r="AB63" s="62" t="n">
        <v>240050.32</v>
      </c>
      <c r="AC63" s="62" t="n">
        <v>259873.94</v>
      </c>
      <c r="AD63" s="62" t="n">
        <v>241404.67</v>
      </c>
      <c r="AE63" s="62" t="n">
        <v>-193215.82</v>
      </c>
      <c r="AF63" s="62" t="n">
        <v>335059.67</v>
      </c>
      <c r="AG63" s="62" t="n">
        <v>281192.45</v>
      </c>
      <c r="AH63" s="62" t="n">
        <v>299292.39</v>
      </c>
      <c r="AI63" s="62" t="n">
        <v>311038.92</v>
      </c>
      <c r="AJ63" s="62" t="n">
        <v>328113.65</v>
      </c>
      <c r="AK63" s="62" t="n">
        <v>333073.36</v>
      </c>
      <c r="AL63" s="63" t="n">
        <v>333421.58</v>
      </c>
    </row>
    <row r="64" customFormat="false" ht="15" hidden="false" customHeight="false" outlineLevel="0" collapsed="false">
      <c r="B64" s="64" t="s">
        <v>242</v>
      </c>
      <c r="C64" s="61" t="n">
        <v>2308.9</v>
      </c>
      <c r="D64" s="62" t="n">
        <v>1345.3</v>
      </c>
      <c r="E64" s="62" t="n">
        <v>4850</v>
      </c>
      <c r="F64" s="62" t="n">
        <v>3150</v>
      </c>
      <c r="G64" s="62" t="n">
        <v>1750</v>
      </c>
      <c r="H64" s="62" t="n">
        <v>5385</v>
      </c>
      <c r="I64" s="62" t="n">
        <v>16123</v>
      </c>
      <c r="J64" s="62" t="n">
        <v>11615.5</v>
      </c>
      <c r="K64" s="62" t="n">
        <v>2360</v>
      </c>
      <c r="L64" s="62" t="n">
        <v>3000</v>
      </c>
      <c r="M64" s="62" t="n">
        <v>118</v>
      </c>
      <c r="N64" s="63" t="n">
        <v>2666.8</v>
      </c>
      <c r="O64" s="61" t="n">
        <v>8440</v>
      </c>
      <c r="P64" s="62" t="n">
        <v>0</v>
      </c>
      <c r="Q64" s="62" t="n">
        <v>0</v>
      </c>
      <c r="R64" s="62" t="n">
        <v>1545</v>
      </c>
      <c r="S64" s="62" t="n">
        <v>0</v>
      </c>
      <c r="T64" s="62" t="n">
        <v>0</v>
      </c>
      <c r="U64" s="62" t="n">
        <v>0</v>
      </c>
      <c r="V64" s="62" t="n">
        <v>0</v>
      </c>
      <c r="W64" s="62" t="n">
        <v>1182.5</v>
      </c>
      <c r="X64" s="62" t="n">
        <v>150</v>
      </c>
      <c r="Y64" s="62" t="n">
        <v>0</v>
      </c>
      <c r="Z64" s="63" t="n">
        <v>390</v>
      </c>
      <c r="AA64" s="61" t="n">
        <v>0</v>
      </c>
      <c r="AB64" s="62" t="n">
        <v>333.94</v>
      </c>
      <c r="AC64" s="62" t="n">
        <v>0</v>
      </c>
      <c r="AD64" s="62" t="n">
        <v>80191.37</v>
      </c>
      <c r="AE64" s="62" t="n">
        <v>0</v>
      </c>
      <c r="AF64" s="62" t="n">
        <v>0</v>
      </c>
      <c r="AG64" s="62" t="n">
        <v>0</v>
      </c>
      <c r="AH64" s="62" t="n">
        <v>0</v>
      </c>
      <c r="AI64" s="62" t="n">
        <v>250</v>
      </c>
      <c r="AJ64" s="62" t="n">
        <v>972</v>
      </c>
      <c r="AK64" s="62" t="n">
        <v>500</v>
      </c>
      <c r="AL64" s="63" t="n">
        <v>162</v>
      </c>
    </row>
    <row r="65" customFormat="false" ht="15" hidden="false" customHeight="false" outlineLevel="0" collapsed="false">
      <c r="B65" s="64" t="s">
        <v>243</v>
      </c>
      <c r="C65" s="61" t="n">
        <v>0</v>
      </c>
      <c r="D65" s="62" t="n">
        <v>0</v>
      </c>
      <c r="E65" s="62" t="n">
        <v>0</v>
      </c>
      <c r="F65" s="62" t="n">
        <v>12905</v>
      </c>
      <c r="G65" s="62" t="n">
        <v>0</v>
      </c>
      <c r="H65" s="62" t="n">
        <v>3596</v>
      </c>
      <c r="I65" s="62" t="n">
        <v>615</v>
      </c>
      <c r="J65" s="62" t="n">
        <v>1100</v>
      </c>
      <c r="K65" s="62" t="n">
        <v>29040</v>
      </c>
      <c r="L65" s="62" t="n">
        <v>2820</v>
      </c>
      <c r="M65" s="62" t="n">
        <v>1400</v>
      </c>
      <c r="N65" s="63" t="n">
        <v>700</v>
      </c>
      <c r="O65" s="61" t="n">
        <v>0</v>
      </c>
      <c r="P65" s="62" t="n">
        <v>0</v>
      </c>
      <c r="Q65" s="62" t="n">
        <v>16943.5</v>
      </c>
      <c r="R65" s="62" t="n">
        <v>0</v>
      </c>
      <c r="S65" s="62" t="n">
        <v>0</v>
      </c>
      <c r="T65" s="62" t="n">
        <v>0</v>
      </c>
      <c r="U65" s="62" t="n">
        <v>7000</v>
      </c>
      <c r="V65" s="62" t="n">
        <v>0</v>
      </c>
      <c r="W65" s="62" t="n">
        <v>1108.28</v>
      </c>
      <c r="X65" s="62" t="n">
        <v>17775</v>
      </c>
      <c r="Y65" s="62" t="n">
        <v>4393</v>
      </c>
      <c r="Z65" s="63" t="n">
        <v>3480</v>
      </c>
      <c r="AA65" s="61" t="n">
        <v>6585</v>
      </c>
      <c r="AB65" s="62" t="n">
        <v>0</v>
      </c>
      <c r="AC65" s="62" t="n">
        <v>592.5</v>
      </c>
      <c r="AD65" s="62" t="n">
        <v>15663.14</v>
      </c>
      <c r="AE65" s="62" t="n">
        <v>0</v>
      </c>
      <c r="AF65" s="62" t="n">
        <v>400</v>
      </c>
      <c r="AG65" s="62" t="n">
        <v>0</v>
      </c>
      <c r="AH65" s="62" t="n">
        <v>12233.64</v>
      </c>
      <c r="AI65" s="62" t="n">
        <v>0</v>
      </c>
      <c r="AJ65" s="62" t="n">
        <v>11667.33</v>
      </c>
      <c r="AK65" s="62" t="n">
        <v>0</v>
      </c>
      <c r="AL65" s="63" t="n">
        <v>0</v>
      </c>
    </row>
    <row r="66" customFormat="false" ht="15" hidden="false" customHeight="false" outlineLevel="0" collapsed="false">
      <c r="B66" s="64" t="s">
        <v>244</v>
      </c>
      <c r="C66" s="61" t="n">
        <v>0</v>
      </c>
      <c r="D66" s="62" t="n">
        <v>0</v>
      </c>
      <c r="E66" s="62" t="n">
        <v>0</v>
      </c>
      <c r="F66" s="62" t="n">
        <v>0</v>
      </c>
      <c r="G66" s="62" t="n">
        <v>0</v>
      </c>
      <c r="H66" s="62" t="n">
        <v>0</v>
      </c>
      <c r="I66" s="62" t="n">
        <v>0</v>
      </c>
      <c r="J66" s="62" t="n">
        <v>0</v>
      </c>
      <c r="K66" s="62" t="n">
        <v>0</v>
      </c>
      <c r="L66" s="62" t="n">
        <v>0</v>
      </c>
      <c r="M66" s="62" t="n">
        <v>0</v>
      </c>
      <c r="N66" s="63" t="n">
        <v>500000</v>
      </c>
      <c r="O66" s="61" t="n">
        <v>0</v>
      </c>
      <c r="P66" s="62" t="n">
        <v>0</v>
      </c>
      <c r="Q66" s="62" t="n">
        <v>0</v>
      </c>
      <c r="R66" s="62" t="n">
        <v>1000</v>
      </c>
      <c r="S66" s="62" t="n">
        <v>0</v>
      </c>
      <c r="T66" s="62" t="n">
        <v>0</v>
      </c>
      <c r="U66" s="62" t="n">
        <v>0</v>
      </c>
      <c r="V66" s="62" t="n">
        <v>0</v>
      </c>
      <c r="W66" s="62" t="n">
        <v>0</v>
      </c>
      <c r="X66" s="62" t="n">
        <v>0</v>
      </c>
      <c r="Y66" s="62" t="n">
        <v>0</v>
      </c>
      <c r="Z66" s="63" t="n">
        <v>25489.97</v>
      </c>
      <c r="AA66" s="61" t="n">
        <v>0</v>
      </c>
      <c r="AB66" s="62" t="n">
        <v>0</v>
      </c>
      <c r="AC66" s="62" t="n">
        <v>0</v>
      </c>
      <c r="AD66" s="62" t="n">
        <v>0</v>
      </c>
      <c r="AE66" s="62" t="n">
        <v>0</v>
      </c>
      <c r="AF66" s="62" t="n">
        <v>0</v>
      </c>
      <c r="AG66" s="62" t="n">
        <v>0</v>
      </c>
      <c r="AH66" s="62" t="n">
        <v>0</v>
      </c>
      <c r="AI66" s="62" t="n">
        <v>0</v>
      </c>
      <c r="AJ66" s="62" t="n">
        <v>0</v>
      </c>
      <c r="AK66" s="62" t="n">
        <v>5000</v>
      </c>
      <c r="AL66" s="63" t="n">
        <v>48116.74</v>
      </c>
    </row>
    <row r="67" customFormat="false" ht="15" hidden="false" customHeight="false" outlineLevel="0" collapsed="false">
      <c r="B67" s="64" t="s">
        <v>245</v>
      </c>
      <c r="C67" s="61" t="n">
        <v>16424</v>
      </c>
      <c r="D67" s="62" t="n">
        <v>13265</v>
      </c>
      <c r="E67" s="62" t="n">
        <v>3443.3</v>
      </c>
      <c r="F67" s="62" t="n">
        <v>20328.26</v>
      </c>
      <c r="G67" s="62" t="n">
        <v>3026</v>
      </c>
      <c r="H67" s="62" t="n">
        <v>-11387.38</v>
      </c>
      <c r="I67" s="62" t="n">
        <v>1063</v>
      </c>
      <c r="J67" s="62" t="n">
        <v>1573.51</v>
      </c>
      <c r="K67" s="62" t="n">
        <v>6155</v>
      </c>
      <c r="L67" s="62" t="n">
        <v>4493</v>
      </c>
      <c r="M67" s="62" t="n">
        <v>7360</v>
      </c>
      <c r="N67" s="63" t="n">
        <v>94313.7</v>
      </c>
      <c r="O67" s="61" t="n">
        <f aca="false">29031-12000</f>
        <v>17031</v>
      </c>
      <c r="P67" s="62" t="n">
        <f aca="false">31990-12000</f>
        <v>19990</v>
      </c>
      <c r="Q67" s="62" t="n">
        <v>17634.88</v>
      </c>
      <c r="R67" s="62" t="n">
        <v>3062.86</v>
      </c>
      <c r="S67" s="62" t="n">
        <v>-21500.32</v>
      </c>
      <c r="T67" s="62" t="n">
        <v>8780</v>
      </c>
      <c r="U67" s="62" t="n">
        <v>4854.76</v>
      </c>
      <c r="V67" s="62" t="n">
        <v>9423</v>
      </c>
      <c r="W67" s="62" t="n">
        <v>7625.22</v>
      </c>
      <c r="X67" s="62" t="n">
        <v>5287.82</v>
      </c>
      <c r="Y67" s="62" t="n">
        <v>5113.41</v>
      </c>
      <c r="Z67" s="63" t="n">
        <v>40311.83</v>
      </c>
      <c r="AA67" s="61" t="n">
        <v>42369</v>
      </c>
      <c r="AB67" s="62" t="n">
        <v>22512.4</v>
      </c>
      <c r="AC67" s="62" t="n">
        <v>14273.42</v>
      </c>
      <c r="AD67" s="62" t="n">
        <v>5594.6</v>
      </c>
      <c r="AE67" s="62" t="n">
        <v>5303.51</v>
      </c>
      <c r="AF67" s="62" t="n">
        <v>12503.7</v>
      </c>
      <c r="AG67" s="62" t="n">
        <v>19974.8</v>
      </c>
      <c r="AH67" s="62" t="n">
        <v>25529</v>
      </c>
      <c r="AI67" s="62" t="n">
        <v>8570.26</v>
      </c>
      <c r="AJ67" s="62" t="n">
        <v>0</v>
      </c>
      <c r="AK67" s="62" t="n">
        <v>0</v>
      </c>
      <c r="AL67" s="63" t="n">
        <v>0</v>
      </c>
    </row>
    <row r="68" s="221" customFormat="true" ht="15" hidden="false" customHeight="false" outlineLevel="0" collapsed="false">
      <c r="B68" s="226" t="s">
        <v>246</v>
      </c>
      <c r="C68" s="228" t="n">
        <v>68529.04</v>
      </c>
      <c r="D68" s="228" t="n">
        <v>55588.94</v>
      </c>
      <c r="E68" s="228" t="n">
        <v>58927.3</v>
      </c>
      <c r="F68" s="228" t="n">
        <v>87254.2</v>
      </c>
      <c r="G68" s="228" t="n">
        <v>55589.32</v>
      </c>
      <c r="H68" s="228" t="n">
        <v>62286.38</v>
      </c>
      <c r="I68" s="228" t="n">
        <v>101312.85</v>
      </c>
      <c r="J68" s="228" t="n">
        <v>85778.35</v>
      </c>
      <c r="K68" s="228" t="n">
        <v>118767.29</v>
      </c>
      <c r="L68" s="228" t="n">
        <v>145421.03</v>
      </c>
      <c r="M68" s="228" t="n">
        <v>104049.74</v>
      </c>
      <c r="N68" s="228" t="n">
        <v>947251.5</v>
      </c>
      <c r="O68" s="228" t="n">
        <v>143267.73</v>
      </c>
      <c r="P68" s="228" t="n">
        <v>137273.52</v>
      </c>
      <c r="Q68" s="228" t="n">
        <v>190880.46</v>
      </c>
      <c r="R68" s="228" t="n">
        <v>125607.84</v>
      </c>
      <c r="S68" s="228" t="n">
        <v>92026.87</v>
      </c>
      <c r="T68" s="228" t="n">
        <v>103283.76</v>
      </c>
      <c r="U68" s="228" t="n">
        <v>162985.96</v>
      </c>
      <c r="V68" s="228" t="n">
        <v>231363.69</v>
      </c>
      <c r="W68" s="228" t="n">
        <v>210702.14</v>
      </c>
      <c r="X68" s="228" t="n">
        <v>198115.2</v>
      </c>
      <c r="Y68" s="228" t="n">
        <v>193493.57</v>
      </c>
      <c r="Z68" s="228" t="n">
        <v>271035.35</v>
      </c>
      <c r="AA68" s="228" t="n">
        <v>306639.32</v>
      </c>
      <c r="AB68" s="228" t="n">
        <v>262896.66</v>
      </c>
      <c r="AC68" s="228" t="n">
        <v>274739.86</v>
      </c>
      <c r="AD68" s="228" t="n">
        <v>342853.78</v>
      </c>
      <c r="AE68" s="228" t="n">
        <v>-187912.31</v>
      </c>
      <c r="AF68" s="228" t="n">
        <v>347963.37</v>
      </c>
      <c r="AG68" s="228" t="n">
        <v>301167.25</v>
      </c>
      <c r="AH68" s="228" t="n">
        <v>337055.03</v>
      </c>
      <c r="AI68" s="228" t="n">
        <v>319859.18</v>
      </c>
      <c r="AJ68" s="228" t="n">
        <v>340752.98</v>
      </c>
      <c r="AK68" s="228" t="n">
        <v>338573.36</v>
      </c>
      <c r="AL68" s="228" t="n">
        <v>381700.32</v>
      </c>
    </row>
    <row r="69" customFormat="false" ht="15" hidden="false" customHeight="false" outlineLevel="0" collapsed="false">
      <c r="B69" s="64"/>
      <c r="C69" s="81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80"/>
      <c r="O69" s="81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80"/>
      <c r="AA69" s="81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customFormat="false" ht="15" hidden="false" customHeight="false" outlineLevel="0" collapsed="false">
      <c r="B70" s="54" t="s">
        <v>247</v>
      </c>
      <c r="C70" s="81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80"/>
      <c r="O70" s="81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  <c r="AA70" s="81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80"/>
    </row>
    <row r="71" customFormat="false" ht="15" hidden="false" customHeight="false" outlineLevel="0" collapsed="false">
      <c r="B71" s="64" t="s">
        <v>248</v>
      </c>
      <c r="C71" s="61" t="n">
        <v>1560</v>
      </c>
      <c r="D71" s="62" t="n">
        <v>2198.31</v>
      </c>
      <c r="E71" s="62" t="n">
        <v>1675</v>
      </c>
      <c r="F71" s="62" t="n">
        <v>2631.27</v>
      </c>
      <c r="G71" s="62" t="n">
        <v>1680</v>
      </c>
      <c r="H71" s="62" t="n">
        <v>3998.74</v>
      </c>
      <c r="I71" s="62" t="n">
        <v>751.81</v>
      </c>
      <c r="J71" s="62" t="n">
        <v>2143.67</v>
      </c>
      <c r="K71" s="62" t="n">
        <v>2998.65</v>
      </c>
      <c r="L71" s="62" t="n">
        <v>2590.89</v>
      </c>
      <c r="M71" s="62" t="n">
        <v>2859.67</v>
      </c>
      <c r="N71" s="63" t="n">
        <v>2662.5</v>
      </c>
      <c r="O71" s="61" t="n">
        <v>3273.92</v>
      </c>
      <c r="P71" s="62" t="n">
        <v>3000.41</v>
      </c>
      <c r="Q71" s="62" t="n">
        <v>4144.77</v>
      </c>
      <c r="R71" s="62" t="n">
        <v>2392.5</v>
      </c>
      <c r="S71" s="62" t="n">
        <v>4326.1</v>
      </c>
      <c r="T71" s="62" t="n">
        <v>2445</v>
      </c>
      <c r="U71" s="62" t="n">
        <v>2415</v>
      </c>
      <c r="V71" s="62" t="n">
        <v>4023.85</v>
      </c>
      <c r="W71" s="62" t="n">
        <v>4923.53</v>
      </c>
      <c r="X71" s="62" t="n">
        <v>2500</v>
      </c>
      <c r="Y71" s="62" t="n">
        <v>3140</v>
      </c>
      <c r="Z71" s="63" t="n">
        <v>5852.07</v>
      </c>
      <c r="AA71" s="61" t="n">
        <v>5660</v>
      </c>
      <c r="AB71" s="62" t="n">
        <v>11995</v>
      </c>
      <c r="AC71" s="62" t="n">
        <v>14488.26</v>
      </c>
      <c r="AD71" s="62" t="n">
        <v>16732.96</v>
      </c>
      <c r="AE71" s="62" t="n">
        <v>17314.74</v>
      </c>
      <c r="AF71" s="62" t="n">
        <v>22856.32</v>
      </c>
      <c r="AG71" s="62" t="n">
        <v>18619.89</v>
      </c>
      <c r="AH71" s="62" t="n">
        <v>10099</v>
      </c>
      <c r="AI71" s="62" t="n">
        <v>10721.84</v>
      </c>
      <c r="AJ71" s="62" t="n">
        <v>10993.76</v>
      </c>
      <c r="AK71" s="62" t="n">
        <v>20210.29</v>
      </c>
      <c r="AL71" s="63" t="n">
        <v>-47385.33</v>
      </c>
    </row>
    <row r="72" customFormat="false" ht="15" hidden="false" customHeight="false" outlineLevel="0" collapsed="false">
      <c r="B72" s="64" t="s">
        <v>249</v>
      </c>
      <c r="C72" s="61" t="n">
        <v>2895</v>
      </c>
      <c r="D72" s="62" t="n">
        <v>2300</v>
      </c>
      <c r="E72" s="62" t="n">
        <v>3880</v>
      </c>
      <c r="F72" s="62" t="n">
        <v>1200</v>
      </c>
      <c r="G72" s="62" t="n">
        <v>440</v>
      </c>
      <c r="H72" s="62" t="n">
        <v>3200</v>
      </c>
      <c r="I72" s="62" t="n">
        <v>1685</v>
      </c>
      <c r="J72" s="62" t="n">
        <v>1470</v>
      </c>
      <c r="K72" s="62" t="n">
        <v>2798.63</v>
      </c>
      <c r="L72" s="62" t="n">
        <v>3120</v>
      </c>
      <c r="M72" s="62" t="n">
        <v>680</v>
      </c>
      <c r="N72" s="63" t="n">
        <v>85028.8</v>
      </c>
      <c r="O72" s="61" t="n">
        <v>8490</v>
      </c>
      <c r="P72" s="62" t="n">
        <v>1050</v>
      </c>
      <c r="Q72" s="62" t="n">
        <v>10317.02</v>
      </c>
      <c r="R72" s="62" t="n">
        <v>3787</v>
      </c>
      <c r="S72" s="62" t="n">
        <v>1535</v>
      </c>
      <c r="T72" s="62" t="n">
        <v>4631</v>
      </c>
      <c r="U72" s="62" t="n">
        <v>3710</v>
      </c>
      <c r="V72" s="62" t="n">
        <v>4693.57</v>
      </c>
      <c r="W72" s="62" t="n">
        <v>4735</v>
      </c>
      <c r="X72" s="62" t="n">
        <v>3391.69</v>
      </c>
      <c r="Y72" s="62" t="n">
        <v>5097</v>
      </c>
      <c r="Z72" s="63" t="n">
        <v>10156.3</v>
      </c>
      <c r="AA72" s="61" t="n">
        <v>5090</v>
      </c>
      <c r="AB72" s="62" t="n">
        <v>12651</v>
      </c>
      <c r="AC72" s="62" t="n">
        <v>13778.64</v>
      </c>
      <c r="AD72" s="62" t="n">
        <v>21824.16</v>
      </c>
      <c r="AE72" s="62" t="n">
        <v>20642.4</v>
      </c>
      <c r="AF72" s="62" t="n">
        <v>7820</v>
      </c>
      <c r="AG72" s="62" t="n">
        <v>21463.25</v>
      </c>
      <c r="AH72" s="62" t="n">
        <v>18958.25</v>
      </c>
      <c r="AI72" s="62" t="n">
        <v>24217.52</v>
      </c>
      <c r="AJ72" s="62" t="n">
        <v>31205.18</v>
      </c>
      <c r="AK72" s="62" t="n">
        <v>16950</v>
      </c>
      <c r="AL72" s="63" t="n">
        <v>8776</v>
      </c>
    </row>
    <row r="73" customFormat="false" ht="15" hidden="false" customHeight="false" outlineLevel="0" collapsed="false">
      <c r="B73" s="64" t="s">
        <v>250</v>
      </c>
      <c r="C73" s="61" t="n">
        <v>3000</v>
      </c>
      <c r="D73" s="62" t="n">
        <v>28839.16</v>
      </c>
      <c r="E73" s="62" t="n">
        <v>3000</v>
      </c>
      <c r="F73" s="62" t="n">
        <v>3370</v>
      </c>
      <c r="G73" s="62" t="n">
        <v>3000</v>
      </c>
      <c r="H73" s="62" t="n">
        <v>3000</v>
      </c>
      <c r="I73" s="62" t="n">
        <v>3000</v>
      </c>
      <c r="J73" s="62" t="n">
        <v>3000</v>
      </c>
      <c r="K73" s="62" t="n">
        <v>3000</v>
      </c>
      <c r="L73" s="62" t="n">
        <v>3000</v>
      </c>
      <c r="M73" s="62" t="n">
        <v>3000</v>
      </c>
      <c r="N73" s="63" t="n">
        <v>88137.87</v>
      </c>
      <c r="O73" s="61" t="n">
        <v>5000</v>
      </c>
      <c r="P73" s="62" t="n">
        <v>5000</v>
      </c>
      <c r="Q73" s="62" t="n">
        <v>5000</v>
      </c>
      <c r="R73" s="62" t="n">
        <v>5000</v>
      </c>
      <c r="S73" s="62" t="n">
        <v>5000</v>
      </c>
      <c r="T73" s="62" t="n">
        <v>5000</v>
      </c>
      <c r="U73" s="62" t="n">
        <v>5000</v>
      </c>
      <c r="V73" s="62" t="n">
        <v>5000</v>
      </c>
      <c r="W73" s="62" t="n">
        <v>5000</v>
      </c>
      <c r="X73" s="62" t="n">
        <v>5000</v>
      </c>
      <c r="Y73" s="62" t="n">
        <v>5000</v>
      </c>
      <c r="Z73" s="63" t="n">
        <v>5645</v>
      </c>
      <c r="AA73" s="61" t="n">
        <v>5390</v>
      </c>
      <c r="AB73" s="62" t="n">
        <v>4200</v>
      </c>
      <c r="AC73" s="62" t="n">
        <v>11642.6</v>
      </c>
      <c r="AD73" s="62" t="n">
        <v>4200</v>
      </c>
      <c r="AE73" s="62" t="n">
        <v>4200</v>
      </c>
      <c r="AF73" s="62" t="n">
        <v>6873.13</v>
      </c>
      <c r="AG73" s="62" t="n">
        <v>4200</v>
      </c>
      <c r="AH73" s="62" t="n">
        <v>4200</v>
      </c>
      <c r="AI73" s="62" t="n">
        <v>4752</v>
      </c>
      <c r="AJ73" s="62" t="n">
        <v>4200</v>
      </c>
      <c r="AK73" s="62" t="n">
        <v>4200</v>
      </c>
      <c r="AL73" s="63" t="n">
        <v>4200</v>
      </c>
    </row>
    <row r="74" customFormat="false" ht="15" hidden="false" customHeight="false" outlineLevel="0" collapsed="false">
      <c r="B74" s="64" t="s">
        <v>251</v>
      </c>
      <c r="C74" s="61" t="n">
        <v>0</v>
      </c>
      <c r="D74" s="62" t="n">
        <v>0</v>
      </c>
      <c r="E74" s="62" t="n">
        <v>0</v>
      </c>
      <c r="F74" s="62" t="n">
        <v>0</v>
      </c>
      <c r="G74" s="62" t="n">
        <v>0</v>
      </c>
      <c r="H74" s="62" t="n">
        <v>0</v>
      </c>
      <c r="I74" s="62" t="n">
        <v>0</v>
      </c>
      <c r="J74" s="62" t="n">
        <v>0</v>
      </c>
      <c r="K74" s="62" t="n">
        <v>0</v>
      </c>
      <c r="L74" s="62" t="n">
        <v>0</v>
      </c>
      <c r="M74" s="62" t="n">
        <v>0</v>
      </c>
      <c r="N74" s="63" t="n">
        <v>0</v>
      </c>
      <c r="O74" s="61" t="n">
        <v>0</v>
      </c>
      <c r="P74" s="62" t="n">
        <v>0</v>
      </c>
      <c r="Q74" s="62" t="n">
        <v>0</v>
      </c>
      <c r="R74" s="62" t="n">
        <v>0</v>
      </c>
      <c r="S74" s="62" t="n">
        <v>0</v>
      </c>
      <c r="T74" s="62" t="n">
        <v>0</v>
      </c>
      <c r="U74" s="62" t="n">
        <v>0</v>
      </c>
      <c r="V74" s="62" t="n">
        <v>0</v>
      </c>
      <c r="W74" s="62" t="n">
        <v>0</v>
      </c>
      <c r="X74" s="62" t="n">
        <v>0</v>
      </c>
      <c r="Y74" s="62" t="n">
        <v>0</v>
      </c>
      <c r="Z74" s="63" t="n">
        <v>0</v>
      </c>
      <c r="AA74" s="61" t="n">
        <v>0</v>
      </c>
      <c r="AB74" s="62" t="n">
        <v>0</v>
      </c>
      <c r="AC74" s="62" t="n">
        <v>0</v>
      </c>
      <c r="AD74" s="62" t="n">
        <v>0</v>
      </c>
      <c r="AE74" s="62" t="n">
        <v>0</v>
      </c>
      <c r="AF74" s="62" t="n">
        <v>0</v>
      </c>
      <c r="AG74" s="62" t="n">
        <v>0</v>
      </c>
      <c r="AH74" s="62" t="n">
        <v>0</v>
      </c>
      <c r="AI74" s="62" t="n">
        <v>0</v>
      </c>
      <c r="AJ74" s="62" t="n">
        <v>0</v>
      </c>
      <c r="AK74" s="62" t="n">
        <v>0</v>
      </c>
      <c r="AL74" s="63" t="n">
        <v>0</v>
      </c>
    </row>
    <row r="75" customFormat="false" ht="15" hidden="false" customHeight="false" outlineLevel="0" collapsed="false">
      <c r="B75" s="64" t="s">
        <v>252</v>
      </c>
      <c r="C75" s="61" t="n">
        <v>0</v>
      </c>
      <c r="D75" s="62" t="n">
        <v>17550</v>
      </c>
      <c r="E75" s="62" t="n">
        <v>0</v>
      </c>
      <c r="F75" s="62" t="n">
        <v>0</v>
      </c>
      <c r="G75" s="62" t="n">
        <v>0</v>
      </c>
      <c r="H75" s="62" t="n">
        <v>0</v>
      </c>
      <c r="I75" s="62" t="n">
        <v>0</v>
      </c>
      <c r="J75" s="62" t="n">
        <v>0</v>
      </c>
      <c r="K75" s="62" t="n">
        <v>0</v>
      </c>
      <c r="L75" s="62" t="n">
        <v>0</v>
      </c>
      <c r="M75" s="62" t="n">
        <v>0</v>
      </c>
      <c r="N75" s="63" t="n">
        <v>0</v>
      </c>
      <c r="O75" s="61" t="n">
        <v>0</v>
      </c>
      <c r="P75" s="62" t="n">
        <v>0</v>
      </c>
      <c r="Q75" s="62" t="n">
        <v>0</v>
      </c>
      <c r="R75" s="62" t="n">
        <v>0</v>
      </c>
      <c r="S75" s="62" t="n">
        <v>0</v>
      </c>
      <c r="T75" s="62" t="n">
        <v>0</v>
      </c>
      <c r="U75" s="62" t="n">
        <v>0</v>
      </c>
      <c r="V75" s="62" t="n">
        <v>1500</v>
      </c>
      <c r="W75" s="62" t="n">
        <v>0</v>
      </c>
      <c r="X75" s="62" t="n">
        <v>1077.34</v>
      </c>
      <c r="Y75" s="62" t="n">
        <v>1200</v>
      </c>
      <c r="Z75" s="63" t="n">
        <v>880</v>
      </c>
      <c r="AA75" s="61" t="n">
        <v>1000</v>
      </c>
      <c r="AB75" s="62" t="n">
        <v>330</v>
      </c>
      <c r="AC75" s="62" t="n">
        <v>3030</v>
      </c>
      <c r="AD75" s="62" t="n">
        <v>0</v>
      </c>
      <c r="AE75" s="62" t="n">
        <v>0</v>
      </c>
      <c r="AF75" s="62" t="n">
        <v>150</v>
      </c>
      <c r="AG75" s="62" t="n">
        <v>260</v>
      </c>
      <c r="AH75" s="62" t="n">
        <v>0</v>
      </c>
      <c r="AI75" s="62" t="n">
        <v>0</v>
      </c>
      <c r="AJ75" s="62" t="n">
        <v>350</v>
      </c>
      <c r="AK75" s="62" t="n">
        <v>0</v>
      </c>
      <c r="AL75" s="63" t="n">
        <v>0</v>
      </c>
    </row>
    <row r="76" customFormat="false" ht="15" hidden="false" customHeight="false" outlineLevel="0" collapsed="false">
      <c r="B76" s="64" t="s">
        <v>253</v>
      </c>
      <c r="C76" s="61" t="n">
        <v>0</v>
      </c>
      <c r="D76" s="62" t="n">
        <v>0</v>
      </c>
      <c r="E76" s="62" t="n">
        <v>0</v>
      </c>
      <c r="F76" s="62" t="n">
        <v>0</v>
      </c>
      <c r="G76" s="62" t="n">
        <v>200</v>
      </c>
      <c r="H76" s="62" t="n">
        <v>750</v>
      </c>
      <c r="I76" s="62" t="n">
        <v>0</v>
      </c>
      <c r="J76" s="62" t="n">
        <v>0</v>
      </c>
      <c r="K76" s="62" t="n">
        <v>5500</v>
      </c>
      <c r="L76" s="62" t="n">
        <v>3126</v>
      </c>
      <c r="M76" s="62" t="n">
        <v>0</v>
      </c>
      <c r="N76" s="63" t="n">
        <v>1720</v>
      </c>
      <c r="O76" s="61" t="n">
        <v>0</v>
      </c>
      <c r="P76" s="62" t="n">
        <v>2060</v>
      </c>
      <c r="Q76" s="62" t="n">
        <v>1200</v>
      </c>
      <c r="R76" s="62" t="n">
        <v>2730</v>
      </c>
      <c r="S76" s="62" t="n">
        <v>650</v>
      </c>
      <c r="T76" s="62" t="n">
        <v>0</v>
      </c>
      <c r="U76" s="62" t="n">
        <v>750</v>
      </c>
      <c r="V76" s="62" t="n">
        <v>0</v>
      </c>
      <c r="W76" s="62" t="n">
        <v>0</v>
      </c>
      <c r="X76" s="62" t="n">
        <v>1806.79</v>
      </c>
      <c r="Y76" s="62" t="n">
        <v>712.55</v>
      </c>
      <c r="Z76" s="63" t="n">
        <v>4374.55</v>
      </c>
      <c r="AA76" s="61" t="n">
        <v>23230.42</v>
      </c>
      <c r="AB76" s="62" t="n">
        <v>4000</v>
      </c>
      <c r="AC76" s="62" t="n">
        <v>9106.01</v>
      </c>
      <c r="AD76" s="62" t="n">
        <v>2193.94</v>
      </c>
      <c r="AE76" s="62" t="n">
        <v>336.53</v>
      </c>
      <c r="AF76" s="62" t="n">
        <v>1193.69</v>
      </c>
      <c r="AG76" s="62" t="n">
        <v>6811.74</v>
      </c>
      <c r="AH76" s="62" t="n">
        <v>612.9</v>
      </c>
      <c r="AI76" s="62" t="n">
        <v>1262.37</v>
      </c>
      <c r="AJ76" s="62" t="n">
        <v>2237.83</v>
      </c>
      <c r="AK76" s="62" t="n">
        <v>2826.7</v>
      </c>
      <c r="AL76" s="63" t="n">
        <v>714.41</v>
      </c>
    </row>
    <row r="77" customFormat="false" ht="15" hidden="false" customHeight="false" outlineLevel="0" collapsed="false">
      <c r="B77" s="64" t="s">
        <v>254</v>
      </c>
      <c r="C77" s="61" t="n">
        <v>0</v>
      </c>
      <c r="D77" s="62" t="n">
        <v>0</v>
      </c>
      <c r="E77" s="62" t="n">
        <v>0</v>
      </c>
      <c r="F77" s="62" t="n">
        <v>0</v>
      </c>
      <c r="G77" s="62" t="n">
        <v>54.27</v>
      </c>
      <c r="H77" s="62" t="n">
        <v>12426.48</v>
      </c>
      <c r="I77" s="62" t="n">
        <v>3915.1</v>
      </c>
      <c r="J77" s="62" t="n">
        <v>8190.3</v>
      </c>
      <c r="K77" s="62" t="n">
        <v>861.75</v>
      </c>
      <c r="L77" s="62" t="n">
        <v>4123.99</v>
      </c>
      <c r="M77" s="62" t="n">
        <v>4546.97</v>
      </c>
      <c r="N77" s="63" t="n">
        <v>3443.18</v>
      </c>
      <c r="O77" s="61" t="n">
        <f aca="false">610.99+12000</f>
        <v>12610.99</v>
      </c>
      <c r="P77" s="62" t="n">
        <v>12000</v>
      </c>
      <c r="Q77" s="62" t="n">
        <v>21915.86</v>
      </c>
      <c r="R77" s="62" t="n">
        <v>12424.43</v>
      </c>
      <c r="S77" s="62" t="n">
        <v>12000</v>
      </c>
      <c r="T77" s="62" t="n">
        <v>24194.4</v>
      </c>
      <c r="U77" s="62" t="n">
        <v>12360.33</v>
      </c>
      <c r="V77" s="62" t="n">
        <v>16411.2</v>
      </c>
      <c r="W77" s="62" t="n">
        <v>18800.46</v>
      </c>
      <c r="X77" s="62" t="n">
        <v>22405.7</v>
      </c>
      <c r="Y77" s="62" t="n">
        <v>60200</v>
      </c>
      <c r="Z77" s="63" t="n">
        <v>43837.06</v>
      </c>
      <c r="AA77" s="61" t="n">
        <v>9108.73</v>
      </c>
      <c r="AB77" s="62" t="n">
        <v>6858.56</v>
      </c>
      <c r="AC77" s="62" t="n">
        <v>16115.29</v>
      </c>
      <c r="AD77" s="62" t="n">
        <v>15837.85</v>
      </c>
      <c r="AE77" s="62" t="n">
        <v>17586.46</v>
      </c>
      <c r="AF77" s="62" t="n">
        <v>19972.63</v>
      </c>
      <c r="AG77" s="62" t="n">
        <v>24832.86</v>
      </c>
      <c r="AH77" s="62" t="n">
        <v>20344.37</v>
      </c>
      <c r="AI77" s="62" t="n">
        <v>7458.55</v>
      </c>
      <c r="AJ77" s="62" t="n">
        <v>14701.48</v>
      </c>
      <c r="AK77" s="62" t="n">
        <v>17204.9</v>
      </c>
      <c r="AL77" s="63" t="n">
        <v>15788.11</v>
      </c>
    </row>
    <row r="78" customFormat="false" ht="15" hidden="false" customHeight="false" outlineLevel="0" collapsed="false">
      <c r="B78" s="64" t="s">
        <v>255</v>
      </c>
      <c r="C78" s="61" t="n">
        <v>0</v>
      </c>
      <c r="D78" s="62" t="n">
        <v>0</v>
      </c>
      <c r="E78" s="62" t="n">
        <v>0</v>
      </c>
      <c r="F78" s="62" t="n">
        <v>1200</v>
      </c>
      <c r="G78" s="62" t="n">
        <v>0</v>
      </c>
      <c r="H78" s="62" t="n">
        <v>1200</v>
      </c>
      <c r="I78" s="62" t="n">
        <v>0</v>
      </c>
      <c r="J78" s="62" t="n">
        <v>200</v>
      </c>
      <c r="K78" s="62" t="n">
        <v>0</v>
      </c>
      <c r="L78" s="62" t="n">
        <v>0</v>
      </c>
      <c r="M78" s="62" t="n">
        <v>2000</v>
      </c>
      <c r="N78" s="63" t="n">
        <v>0</v>
      </c>
      <c r="O78" s="61" t="n">
        <v>1000</v>
      </c>
      <c r="P78" s="62" t="n">
        <v>0</v>
      </c>
      <c r="Q78" s="62" t="n">
        <v>8000</v>
      </c>
      <c r="R78" s="62" t="n">
        <v>1000</v>
      </c>
      <c r="S78" s="62" t="n">
        <v>2000</v>
      </c>
      <c r="T78" s="62" t="n">
        <v>0</v>
      </c>
      <c r="U78" s="62" t="n">
        <v>1200</v>
      </c>
      <c r="V78" s="62" t="n">
        <v>400</v>
      </c>
      <c r="W78" s="62" t="n">
        <v>1500</v>
      </c>
      <c r="X78" s="62" t="n">
        <v>2000</v>
      </c>
      <c r="Y78" s="62" t="n">
        <v>0</v>
      </c>
      <c r="Z78" s="63" t="n">
        <v>1000</v>
      </c>
      <c r="AA78" s="61" t="n">
        <v>0</v>
      </c>
      <c r="AB78" s="62" t="n">
        <v>0</v>
      </c>
      <c r="AC78" s="62" t="n">
        <v>4000</v>
      </c>
      <c r="AD78" s="62" t="n">
        <v>1000</v>
      </c>
      <c r="AE78" s="62" t="n">
        <v>1000</v>
      </c>
      <c r="AF78" s="62" t="n">
        <v>6570</v>
      </c>
      <c r="AG78" s="62" t="n">
        <v>0</v>
      </c>
      <c r="AH78" s="62" t="n">
        <v>0</v>
      </c>
      <c r="AI78" s="62" t="n">
        <v>500</v>
      </c>
      <c r="AJ78" s="62" t="n">
        <v>4500</v>
      </c>
      <c r="AK78" s="62" t="n">
        <v>5000</v>
      </c>
      <c r="AL78" s="63" t="n">
        <v>3000</v>
      </c>
    </row>
    <row r="79" customFormat="false" ht="15" hidden="false" customHeight="false" outlineLevel="0" collapsed="false">
      <c r="B79" s="64" t="s">
        <v>256</v>
      </c>
      <c r="C79" s="61" t="n">
        <v>16132</v>
      </c>
      <c r="D79" s="62" t="n">
        <v>3230</v>
      </c>
      <c r="E79" s="62" t="n">
        <v>1017.5</v>
      </c>
      <c r="F79" s="62" t="n">
        <v>0</v>
      </c>
      <c r="G79" s="62" t="n">
        <v>50</v>
      </c>
      <c r="H79" s="62" t="n">
        <v>-4600</v>
      </c>
      <c r="I79" s="62" t="n">
        <v>0</v>
      </c>
      <c r="J79" s="62" t="n">
        <v>0</v>
      </c>
      <c r="K79" s="62" t="n">
        <v>50</v>
      </c>
      <c r="L79" s="62" t="n">
        <v>48800</v>
      </c>
      <c r="M79" s="62" t="n">
        <v>24050</v>
      </c>
      <c r="N79" s="63" t="n">
        <v>1300</v>
      </c>
      <c r="O79" s="61" t="n">
        <v>0</v>
      </c>
      <c r="P79" s="62" t="n">
        <v>0</v>
      </c>
      <c r="Q79" s="62" t="n">
        <v>6500</v>
      </c>
      <c r="R79" s="62" t="n">
        <v>8000</v>
      </c>
      <c r="S79" s="62" t="n">
        <v>4900</v>
      </c>
      <c r="T79" s="62" t="n">
        <v>4100</v>
      </c>
      <c r="U79" s="62" t="n">
        <v>1630</v>
      </c>
      <c r="V79" s="62" t="n">
        <v>0</v>
      </c>
      <c r="W79" s="62" t="n">
        <v>2000</v>
      </c>
      <c r="X79" s="62" t="n">
        <v>9355</v>
      </c>
      <c r="Y79" s="62" t="n">
        <v>1376.6</v>
      </c>
      <c r="Z79" s="63" t="n">
        <v>7442.6</v>
      </c>
      <c r="AA79" s="61" t="n">
        <v>320050</v>
      </c>
      <c r="AB79" s="62" t="n">
        <v>154268.5</v>
      </c>
      <c r="AC79" s="62" t="n">
        <v>137970.85</v>
      </c>
      <c r="AD79" s="62" t="n">
        <v>51998.1</v>
      </c>
      <c r="AE79" s="62" t="n">
        <v>61885.45</v>
      </c>
      <c r="AF79" s="62" t="n">
        <v>-32432.04</v>
      </c>
      <c r="AG79" s="62" t="n">
        <v>107004.2</v>
      </c>
      <c r="AH79" s="62" t="n">
        <v>78753.94</v>
      </c>
      <c r="AI79" s="62" t="n">
        <v>67143.78</v>
      </c>
      <c r="AJ79" s="62" t="n">
        <v>124621.13</v>
      </c>
      <c r="AK79" s="62" t="n">
        <v>164564.88</v>
      </c>
      <c r="AL79" s="63" t="n">
        <v>-181626.43</v>
      </c>
    </row>
    <row r="80" customFormat="false" ht="15" hidden="false" customHeight="false" outlineLevel="0" collapsed="false">
      <c r="B80" s="64" t="s">
        <v>257</v>
      </c>
      <c r="C80" s="61" t="n">
        <v>208468.02</v>
      </c>
      <c r="D80" s="62" t="n">
        <v>213622.66</v>
      </c>
      <c r="E80" s="62" t="n">
        <v>213622.66</v>
      </c>
      <c r="F80" s="62" t="n">
        <v>213622.66</v>
      </c>
      <c r="G80" s="62" t="n">
        <v>200583.31</v>
      </c>
      <c r="H80" s="62" t="n">
        <v>213622.66</v>
      </c>
      <c r="I80" s="62" t="n">
        <v>214878.71</v>
      </c>
      <c r="J80" s="62" t="n">
        <v>214878.71</v>
      </c>
      <c r="K80" s="62" t="n">
        <v>214878.71</v>
      </c>
      <c r="L80" s="62" t="n">
        <v>334795.63</v>
      </c>
      <c r="M80" s="62" t="n">
        <v>401481.96</v>
      </c>
      <c r="N80" s="63" t="n">
        <v>407442.68</v>
      </c>
      <c r="O80" s="61" t="n">
        <v>405706.11</v>
      </c>
      <c r="P80" s="62" t="n">
        <v>405706.11</v>
      </c>
      <c r="Q80" s="62" t="n">
        <v>411412.36</v>
      </c>
      <c r="R80" s="62" t="n">
        <v>411412.36</v>
      </c>
      <c r="S80" s="62" t="n">
        <v>411412.36</v>
      </c>
      <c r="T80" s="62" t="n">
        <v>660019.15</v>
      </c>
      <c r="U80" s="62" t="n">
        <v>830897.04</v>
      </c>
      <c r="V80" s="62" t="n">
        <v>838674.82</v>
      </c>
      <c r="W80" s="62" t="n">
        <v>838674.84</v>
      </c>
      <c r="X80" s="62" t="n">
        <v>705908.53</v>
      </c>
      <c r="Y80" s="62" t="n">
        <v>705908.54</v>
      </c>
      <c r="Z80" s="63" t="n">
        <v>832018.9</v>
      </c>
      <c r="AA80" s="61" t="n">
        <v>832019.13</v>
      </c>
      <c r="AB80" s="62" t="n">
        <v>832019.13</v>
      </c>
      <c r="AC80" s="62" t="n">
        <v>832019.13</v>
      </c>
      <c r="AD80" s="62" t="n">
        <v>832019.13</v>
      </c>
      <c r="AE80" s="62" t="n">
        <v>832019.13</v>
      </c>
      <c r="AF80" s="62" t="n">
        <v>832019.13</v>
      </c>
      <c r="AG80" s="62" t="n">
        <v>776583.87</v>
      </c>
      <c r="AH80" s="62" t="n">
        <v>775675.23</v>
      </c>
      <c r="AI80" s="62" t="n">
        <v>971901.9</v>
      </c>
      <c r="AJ80" s="62" t="n">
        <v>975001.44</v>
      </c>
      <c r="AK80" s="62" t="n">
        <v>1015370.06</v>
      </c>
      <c r="AL80" s="63" t="n">
        <v>1051551.63</v>
      </c>
    </row>
    <row r="81" customFormat="false" ht="15" hidden="false" customHeight="false" outlineLevel="0" collapsed="false">
      <c r="B81" s="64" t="s">
        <v>258</v>
      </c>
      <c r="C81" s="61" t="n">
        <v>2379.65</v>
      </c>
      <c r="D81" s="62" t="n">
        <v>2721.32</v>
      </c>
      <c r="E81" s="62" t="n">
        <v>2721.32</v>
      </c>
      <c r="F81" s="62" t="n">
        <v>2721.32</v>
      </c>
      <c r="G81" s="62" t="n">
        <v>2721.32</v>
      </c>
      <c r="H81" s="62" t="n">
        <v>2721.32</v>
      </c>
      <c r="I81" s="62" t="n">
        <v>1468.24</v>
      </c>
      <c r="J81" s="62" t="n">
        <v>1468.24</v>
      </c>
      <c r="K81" s="62" t="n">
        <v>1468.24</v>
      </c>
      <c r="L81" s="62" t="n">
        <v>1468.24</v>
      </c>
      <c r="M81" s="62" t="n">
        <v>1468.24</v>
      </c>
      <c r="N81" s="63" t="n">
        <v>1468.24</v>
      </c>
      <c r="O81" s="61" t="n">
        <v>1651.12</v>
      </c>
      <c r="P81" s="62" t="n">
        <v>586.33</v>
      </c>
      <c r="Q81" s="62" t="n">
        <v>586.33</v>
      </c>
      <c r="R81" s="62" t="n">
        <v>586.33</v>
      </c>
      <c r="S81" s="62" t="n">
        <v>586.33</v>
      </c>
      <c r="T81" s="62" t="n">
        <v>586.33</v>
      </c>
      <c r="U81" s="62" t="n">
        <v>666.72</v>
      </c>
      <c r="V81" s="62" t="n">
        <v>666.72</v>
      </c>
      <c r="W81" s="62" t="n">
        <v>600.58</v>
      </c>
      <c r="X81" s="62" t="n">
        <v>459.89</v>
      </c>
      <c r="Y81" s="62" t="n">
        <v>4179.92</v>
      </c>
      <c r="Z81" s="63" t="n">
        <v>4159.92</v>
      </c>
      <c r="AA81" s="61" t="n">
        <v>4355.75</v>
      </c>
      <c r="AB81" s="62" t="n">
        <v>4355.75</v>
      </c>
      <c r="AC81" s="62" t="n">
        <v>4355.75</v>
      </c>
      <c r="AD81" s="62" t="n">
        <v>4355.75</v>
      </c>
      <c r="AE81" s="62" t="n">
        <v>4355.75</v>
      </c>
      <c r="AF81" s="62" t="n">
        <v>4355.75</v>
      </c>
      <c r="AG81" s="62" t="n">
        <v>4647.59</v>
      </c>
      <c r="AH81" s="62" t="n">
        <v>4812.86</v>
      </c>
      <c r="AI81" s="62" t="n">
        <v>4812.86</v>
      </c>
      <c r="AJ81" s="62" t="n">
        <v>4812.86</v>
      </c>
      <c r="AK81" s="62" t="n">
        <v>27469.69</v>
      </c>
      <c r="AL81" s="63" t="n">
        <v>40665.47</v>
      </c>
    </row>
    <row r="82" customFormat="false" ht="15" hidden="false" customHeight="false" outlineLevel="0" collapsed="false">
      <c r="B82" s="64" t="s">
        <v>259</v>
      </c>
      <c r="C82" s="61" t="n">
        <v>79400</v>
      </c>
      <c r="D82" s="62" t="n">
        <v>156800</v>
      </c>
      <c r="E82" s="62" t="n">
        <v>115500</v>
      </c>
      <c r="F82" s="62" t="n">
        <v>113400</v>
      </c>
      <c r="G82" s="62" t="n">
        <v>115500</v>
      </c>
      <c r="H82" s="62" t="n">
        <v>117300</v>
      </c>
      <c r="I82" s="62" t="n">
        <v>118500</v>
      </c>
      <c r="J82" s="62" t="n">
        <v>118800</v>
      </c>
      <c r="K82" s="62" t="n">
        <v>118800</v>
      </c>
      <c r="L82" s="62" t="n">
        <v>119400</v>
      </c>
      <c r="M82" s="62" t="n">
        <v>121500</v>
      </c>
      <c r="N82" s="63" t="n">
        <v>148250</v>
      </c>
      <c r="O82" s="61" t="n">
        <v>129300</v>
      </c>
      <c r="P82" s="62" t="n">
        <v>138000</v>
      </c>
      <c r="Q82" s="62" t="n">
        <v>130800</v>
      </c>
      <c r="R82" s="62" t="n">
        <v>126000</v>
      </c>
      <c r="S82" s="62" t="n">
        <v>127500</v>
      </c>
      <c r="T82" s="62" t="n">
        <v>130200</v>
      </c>
      <c r="U82" s="62" t="n">
        <v>131100</v>
      </c>
      <c r="V82" s="62" t="n">
        <v>132000</v>
      </c>
      <c r="W82" s="62" t="n">
        <v>132000</v>
      </c>
      <c r="X82" s="62" t="n">
        <v>131100</v>
      </c>
      <c r="Y82" s="62" t="n">
        <v>135000</v>
      </c>
      <c r="Z82" s="63" t="n">
        <v>135300</v>
      </c>
      <c r="AA82" s="61" t="n">
        <v>135300</v>
      </c>
      <c r="AB82" s="62" t="n">
        <v>135200</v>
      </c>
      <c r="AC82" s="62" t="n">
        <v>131200</v>
      </c>
      <c r="AD82" s="62" t="n">
        <v>133800</v>
      </c>
      <c r="AE82" s="62" t="n">
        <v>135600</v>
      </c>
      <c r="AF82" s="62" t="n">
        <v>138600</v>
      </c>
      <c r="AG82" s="62" t="n">
        <v>141300</v>
      </c>
      <c r="AH82" s="62" t="n">
        <v>142800</v>
      </c>
      <c r="AI82" s="62" t="n">
        <v>144900</v>
      </c>
      <c r="AJ82" s="62" t="n">
        <v>145200</v>
      </c>
      <c r="AK82" s="62" t="n">
        <v>145200</v>
      </c>
      <c r="AL82" s="63" t="n">
        <v>147000</v>
      </c>
    </row>
    <row r="83" customFormat="false" ht="15" hidden="false" customHeight="false" outlineLevel="0" collapsed="false">
      <c r="B83" s="54" t="s">
        <v>260</v>
      </c>
      <c r="C83" s="76" t="n">
        <v>313834.67</v>
      </c>
      <c r="D83" s="76" t="n">
        <v>427261.45</v>
      </c>
      <c r="E83" s="76" t="n">
        <v>341416.48</v>
      </c>
      <c r="F83" s="76" t="n">
        <v>338145.25</v>
      </c>
      <c r="G83" s="76" t="n">
        <v>324228.9</v>
      </c>
      <c r="H83" s="76" t="n">
        <v>353619.2</v>
      </c>
      <c r="I83" s="76" t="n">
        <v>344198.86</v>
      </c>
      <c r="J83" s="76" t="n">
        <v>350150.92</v>
      </c>
      <c r="K83" s="76" t="n">
        <v>350355.98</v>
      </c>
      <c r="L83" s="76" t="n">
        <v>520424.75</v>
      </c>
      <c r="M83" s="76" t="n">
        <v>561586.84</v>
      </c>
      <c r="N83" s="76" t="n">
        <v>739453.27</v>
      </c>
      <c r="O83" s="76" t="n">
        <v>555032.14</v>
      </c>
      <c r="P83" s="76" t="n">
        <v>555402.85</v>
      </c>
      <c r="Q83" s="76" t="n">
        <v>599876.34</v>
      </c>
      <c r="R83" s="76" t="n">
        <v>573332.62</v>
      </c>
      <c r="S83" s="76" t="n">
        <v>569909.79</v>
      </c>
      <c r="T83" s="76" t="n">
        <v>831175.88</v>
      </c>
      <c r="U83" s="76" t="n">
        <v>989729.09</v>
      </c>
      <c r="V83" s="76" t="n">
        <v>1003370.16</v>
      </c>
      <c r="W83" s="76" t="n">
        <v>1008234.41</v>
      </c>
      <c r="X83" s="76" t="n">
        <v>885004.94</v>
      </c>
      <c r="Y83" s="76" t="n">
        <v>921814.61</v>
      </c>
      <c r="Z83" s="76" t="n">
        <v>1050666.4</v>
      </c>
      <c r="AA83" s="76" t="n">
        <v>1341204.03</v>
      </c>
      <c r="AB83" s="76" t="n">
        <v>1165877.94</v>
      </c>
      <c r="AC83" s="76" t="n">
        <v>1177706.53</v>
      </c>
      <c r="AD83" s="76" t="n">
        <v>1083961.89</v>
      </c>
      <c r="AE83" s="76" t="n">
        <v>1094940.46</v>
      </c>
      <c r="AF83" s="76" t="n">
        <v>1007978.61</v>
      </c>
      <c r="AG83" s="76" t="n">
        <v>1105723.4</v>
      </c>
      <c r="AH83" s="76" t="n">
        <v>1056256.55</v>
      </c>
      <c r="AI83" s="76" t="n">
        <v>1237670.82</v>
      </c>
      <c r="AJ83" s="76" t="n">
        <v>1317823.68</v>
      </c>
      <c r="AK83" s="76" t="n">
        <v>1418996.52</v>
      </c>
      <c r="AL83" s="76" t="n">
        <v>1042683.86</v>
      </c>
    </row>
    <row r="84" customFormat="false" ht="15" hidden="false" customHeight="false" outlineLevel="0" collapsed="false">
      <c r="B84" s="64"/>
      <c r="C84" s="81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80"/>
      <c r="O84" s="81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80"/>
      <c r="AA84" s="81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80"/>
    </row>
    <row r="85" customFormat="false" ht="16.5" hidden="false" customHeight="false" outlineLevel="0" collapsed="false">
      <c r="B85" s="54" t="s">
        <v>261</v>
      </c>
      <c r="C85" s="77" t="n">
        <v>2650232.6</v>
      </c>
      <c r="D85" s="77" t="n">
        <v>483613.01</v>
      </c>
      <c r="E85" s="77" t="n">
        <v>601513.35</v>
      </c>
      <c r="F85" s="77" t="n">
        <v>-203308.51</v>
      </c>
      <c r="G85" s="77" t="n">
        <v>1345820.8</v>
      </c>
      <c r="H85" s="77" t="n">
        <v>1138327.43</v>
      </c>
      <c r="I85" s="77" t="n">
        <v>324579.89</v>
      </c>
      <c r="J85" s="77" t="n">
        <v>-346069.94</v>
      </c>
      <c r="K85" s="77" t="n">
        <v>-499640.16</v>
      </c>
      <c r="L85" s="77" t="n">
        <v>2415822.84</v>
      </c>
      <c r="M85" s="77" t="n">
        <v>3230319.97</v>
      </c>
      <c r="N85" s="77" t="n">
        <v>2229751.38</v>
      </c>
      <c r="O85" s="77" t="n">
        <v>2113370.01</v>
      </c>
      <c r="P85" s="77" t="n">
        <v>-54747.02</v>
      </c>
      <c r="Q85" s="77" t="n">
        <v>-312237.26</v>
      </c>
      <c r="R85" s="77" t="n">
        <v>1049944.08</v>
      </c>
      <c r="S85" s="77" t="n">
        <v>746980.509999999</v>
      </c>
      <c r="T85" s="77" t="n">
        <v>27906.7699999996</v>
      </c>
      <c r="U85" s="77" t="n">
        <v>-1042864.58</v>
      </c>
      <c r="V85" s="77" t="n">
        <v>-1290475.79</v>
      </c>
      <c r="W85" s="77" t="n">
        <v>-1375344.1</v>
      </c>
      <c r="X85" s="77" t="n">
        <v>68779.9699999999</v>
      </c>
      <c r="Y85" s="77" t="n">
        <v>2273191.83</v>
      </c>
      <c r="Z85" s="77" t="n">
        <v>2462711.16</v>
      </c>
      <c r="AA85" s="77" t="n">
        <v>2592353.5</v>
      </c>
      <c r="AB85" s="77" t="n">
        <v>-280942.28</v>
      </c>
      <c r="AC85" s="77" t="n">
        <v>-1030847.72</v>
      </c>
      <c r="AD85" s="77" t="n">
        <v>-964060.67</v>
      </c>
      <c r="AE85" s="77" t="n">
        <v>678335.6</v>
      </c>
      <c r="AF85" s="77" t="n">
        <v>-580718.02</v>
      </c>
      <c r="AG85" s="77" t="n">
        <v>-671720.48</v>
      </c>
      <c r="AH85" s="77" t="n">
        <v>-1976370.2</v>
      </c>
      <c r="AI85" s="77" t="n">
        <v>-1426061.01</v>
      </c>
      <c r="AJ85" s="77" t="n">
        <v>1314478.41</v>
      </c>
      <c r="AK85" s="77" t="n">
        <v>2794080.38</v>
      </c>
      <c r="AL85" s="77" t="n">
        <v>2238669.99</v>
      </c>
    </row>
    <row r="86" customFormat="false" ht="15" hidden="false" customHeight="false" outlineLevel="0" collapsed="false">
      <c r="B86" s="64"/>
      <c r="C86" s="84" t="n">
        <v>11675.0334801762</v>
      </c>
      <c r="D86" s="84" t="n">
        <v>4741.30401960784</v>
      </c>
      <c r="E86" s="84" t="n">
        <v>4010.089</v>
      </c>
      <c r="F86" s="84" t="n">
        <v>-1473.25007246377</v>
      </c>
      <c r="G86" s="84" t="n">
        <v>4966.12841328413</v>
      </c>
      <c r="H86" s="84" t="n">
        <v>4200.47022140221</v>
      </c>
      <c r="I86" s="84" t="n">
        <v>1754.48589189189</v>
      </c>
      <c r="J86" s="84" t="n">
        <v>-2883.91616666667</v>
      </c>
      <c r="K86" s="84" t="n">
        <v>-11896.1942857143</v>
      </c>
      <c r="L86" s="84" t="n">
        <v>8079.67505016723</v>
      </c>
      <c r="M86" s="84" t="n">
        <v>7443.13357142857</v>
      </c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112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112"/>
    </row>
    <row r="87" customFormat="false" ht="15" hidden="false" customHeight="false" outlineLevel="0" collapsed="false">
      <c r="B87" s="64" t="s">
        <v>262</v>
      </c>
      <c r="C87" s="61" t="n">
        <v>716175.371338493</v>
      </c>
      <c r="D87" s="62" t="n">
        <v>-49187</v>
      </c>
      <c r="E87" s="62" t="n">
        <v>439422.998598811</v>
      </c>
      <c r="F87" s="62" t="n">
        <v>5293.95472897054</v>
      </c>
      <c r="G87" s="62" t="n">
        <v>169137.379426408</v>
      </c>
      <c r="H87" s="62" t="n">
        <v>296540.444329918</v>
      </c>
      <c r="I87" s="62" t="n">
        <v>95678.2563297837</v>
      </c>
      <c r="J87" s="62" t="n">
        <v>-71717.6716703509</v>
      </c>
      <c r="K87" s="62" t="n">
        <v>-111111.744670487</v>
      </c>
      <c r="L87" s="62" t="n">
        <v>628686.592129379</v>
      </c>
      <c r="M87" s="62" t="n">
        <v>856918.046429243</v>
      </c>
      <c r="N87" s="63" t="n">
        <v>666060.458137963</v>
      </c>
      <c r="O87" s="61" t="n">
        <v>427243.321875</v>
      </c>
      <c r="P87" s="62" t="n">
        <v>67780.6693750002</v>
      </c>
      <c r="Q87" s="62" t="n">
        <v>-91817.8281250001</v>
      </c>
      <c r="R87" s="62" t="n">
        <v>159400.525</v>
      </c>
      <c r="S87" s="62" t="n">
        <v>335173.17625</v>
      </c>
      <c r="T87" s="62" t="n">
        <v>42187.4956250002</v>
      </c>
      <c r="U87" s="62" t="n">
        <v>-213149.261249999</v>
      </c>
      <c r="V87" s="62" t="n">
        <v>-276947.32</v>
      </c>
      <c r="W87" s="62" t="n">
        <v>-291381.63125</v>
      </c>
      <c r="X87" s="62" t="n">
        <v>50994.0193750002</v>
      </c>
      <c r="Y87" s="62" t="n">
        <v>658500.755625</v>
      </c>
      <c r="Z87" s="63" t="n">
        <v>639017.011875002</v>
      </c>
      <c r="AA87" s="61" t="n">
        <v>569400.03</v>
      </c>
      <c r="AB87" s="62" t="n">
        <v>-62744.0681250002</v>
      </c>
      <c r="AC87" s="62" t="n">
        <v>-241564.0425</v>
      </c>
      <c r="AD87" s="62" t="n">
        <v>-143586.8875</v>
      </c>
      <c r="AE87" s="62" t="n">
        <v>290687.381875</v>
      </c>
      <c r="AF87" s="62" t="n">
        <v>172295.012500001</v>
      </c>
      <c r="AG87" s="62" t="n">
        <v>-50536.6137499987</v>
      </c>
      <c r="AH87" s="62" t="n">
        <v>-346631.73375</v>
      </c>
      <c r="AI87" s="62" t="n">
        <v>-219599.115625</v>
      </c>
      <c r="AJ87" s="62" t="n">
        <v>-502982.938125</v>
      </c>
      <c r="AK87" s="62" t="n">
        <v>862531.220625</v>
      </c>
      <c r="AL87" s="63" t="n">
        <v>793093.49125</v>
      </c>
    </row>
    <row r="88" customFormat="false" ht="15" hidden="false" customHeight="false" outlineLevel="0" collapsed="false">
      <c r="B88" s="64" t="s">
        <v>263</v>
      </c>
      <c r="C88" s="61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3"/>
      <c r="O88" s="61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3"/>
      <c r="AA88" s="61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3"/>
    </row>
    <row r="89" customFormat="false" ht="15" hidden="false" customHeight="false" outlineLevel="0" collapsed="false">
      <c r="B89" s="64"/>
      <c r="C89" s="61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3"/>
      <c r="O89" s="61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3"/>
      <c r="AA89" s="61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3"/>
    </row>
    <row r="90" s="221" customFormat="true" ht="16.5" hidden="false" customHeight="false" outlineLevel="0" collapsed="false">
      <c r="B90" s="226" t="s">
        <v>264</v>
      </c>
      <c r="C90" s="229" t="n">
        <v>1934057.22866151</v>
      </c>
      <c r="D90" s="229" t="n">
        <v>310105.421369841</v>
      </c>
      <c r="E90" s="229" t="n">
        <v>162090.791401189</v>
      </c>
      <c r="F90" s="229" t="n">
        <v>-208602.46472897</v>
      </c>
      <c r="G90" s="229" t="n">
        <v>1176683.42057359</v>
      </c>
      <c r="H90" s="229" t="n">
        <v>841786.985670081</v>
      </c>
      <c r="I90" s="229" t="n">
        <v>228901.633670216</v>
      </c>
      <c r="J90" s="229" t="n">
        <v>-274352.268329649</v>
      </c>
      <c r="K90" s="229" t="n">
        <v>-390357.165329513</v>
      </c>
      <c r="L90" s="229" t="n">
        <v>1787136.24787062</v>
      </c>
      <c r="M90" s="229" t="n">
        <v>2373401.92357076</v>
      </c>
      <c r="N90" s="229" t="n">
        <v>1563690.92186204</v>
      </c>
      <c r="O90" s="229" t="n">
        <v>1686126.688125</v>
      </c>
      <c r="P90" s="229" t="n">
        <v>-122527.689375</v>
      </c>
      <c r="Q90" s="229" t="n">
        <v>-220419.431875</v>
      </c>
      <c r="R90" s="229" t="n">
        <v>890543.555</v>
      </c>
      <c r="S90" s="229" t="n">
        <v>411807.333749999</v>
      </c>
      <c r="T90" s="229" t="n">
        <v>-14280.7256250007</v>
      </c>
      <c r="U90" s="229" t="n">
        <v>-829715.318750001</v>
      </c>
      <c r="V90" s="229" t="n">
        <v>-1013528.47</v>
      </c>
      <c r="W90" s="229" t="n">
        <v>-1083962.46875</v>
      </c>
      <c r="X90" s="229" t="n">
        <v>17785.9506249997</v>
      </c>
      <c r="Y90" s="229" t="n">
        <v>1614691.074375</v>
      </c>
      <c r="Z90" s="229" t="n">
        <v>1823694.148125</v>
      </c>
      <c r="AA90" s="229" t="n">
        <v>2022953.47</v>
      </c>
      <c r="AB90" s="229" t="n">
        <v>-218198.211875</v>
      </c>
      <c r="AC90" s="229" t="n">
        <v>-789283.6775</v>
      </c>
      <c r="AD90" s="229" t="n">
        <v>-820473.7825</v>
      </c>
      <c r="AE90" s="229" t="n">
        <v>387648.218125</v>
      </c>
      <c r="AF90" s="229" t="n">
        <v>-753013.032500001</v>
      </c>
      <c r="AG90" s="229" t="n">
        <v>-621183.866250001</v>
      </c>
      <c r="AH90" s="229" t="n">
        <v>-1629738.46625</v>
      </c>
      <c r="AI90" s="229" t="n">
        <v>-1206461.894375</v>
      </c>
      <c r="AJ90" s="229" t="n">
        <v>1817461.348125</v>
      </c>
      <c r="AK90" s="229" t="n">
        <v>1931549.159375</v>
      </c>
      <c r="AL90" s="229" t="n">
        <v>1445576.49875</v>
      </c>
    </row>
    <row r="92" customFormat="false" ht="15" hidden="false" customHeight="false" outlineLevel="0" collapsed="false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" hidden="false" customHeight="false" outlineLevel="0" collapsed="false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14" activeCellId="0" sqref="AJ14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B2" s="17" t="s">
        <v>180</v>
      </c>
      <c r="C2" s="18" t="s">
        <v>181</v>
      </c>
      <c r="D2" s="19" t="s">
        <v>182</v>
      </c>
      <c r="E2" s="19" t="s">
        <v>183</v>
      </c>
      <c r="F2" s="19" t="s">
        <v>184</v>
      </c>
      <c r="G2" s="19" t="s">
        <v>185</v>
      </c>
      <c r="H2" s="19" t="s">
        <v>186</v>
      </c>
      <c r="I2" s="19" t="s">
        <v>187</v>
      </c>
      <c r="J2" s="19" t="s">
        <v>188</v>
      </c>
      <c r="K2" s="19" t="s">
        <v>189</v>
      </c>
      <c r="L2" s="19" t="s">
        <v>190</v>
      </c>
      <c r="M2" s="19" t="s">
        <v>191</v>
      </c>
      <c r="N2" s="19" t="s">
        <v>192</v>
      </c>
      <c r="O2" s="18" t="s">
        <v>181</v>
      </c>
      <c r="P2" s="19" t="s">
        <v>182</v>
      </c>
      <c r="Q2" s="19" t="s">
        <v>183</v>
      </c>
      <c r="R2" s="19" t="s">
        <v>184</v>
      </c>
      <c r="S2" s="19" t="s">
        <v>185</v>
      </c>
      <c r="T2" s="19" t="s">
        <v>186</v>
      </c>
      <c r="U2" s="19" t="s">
        <v>187</v>
      </c>
      <c r="V2" s="19" t="s">
        <v>188</v>
      </c>
      <c r="W2" s="19" t="s">
        <v>189</v>
      </c>
      <c r="X2" s="19" t="s">
        <v>190</v>
      </c>
      <c r="Y2" s="19" t="s">
        <v>191</v>
      </c>
      <c r="Z2" s="19" t="s">
        <v>192</v>
      </c>
      <c r="AA2" s="18" t="s">
        <v>181</v>
      </c>
      <c r="AB2" s="19" t="s">
        <v>182</v>
      </c>
      <c r="AC2" s="19" t="s">
        <v>183</v>
      </c>
      <c r="AD2" s="19" t="s">
        <v>184</v>
      </c>
      <c r="AE2" s="19" t="s">
        <v>185</v>
      </c>
      <c r="AF2" s="19" t="s">
        <v>186</v>
      </c>
      <c r="AG2" s="19" t="s">
        <v>187</v>
      </c>
      <c r="AH2" s="19" t="s">
        <v>188</v>
      </c>
      <c r="AI2" s="19" t="s">
        <v>189</v>
      </c>
      <c r="AJ2" s="19" t="s">
        <v>190</v>
      </c>
      <c r="AK2" s="19" t="s">
        <v>191</v>
      </c>
      <c r="AL2" s="19" t="s">
        <v>192</v>
      </c>
    </row>
    <row r="3" customFormat="false" ht="15" hidden="false" customHeight="false" outlineLevel="0" collapsed="false">
      <c r="B3" s="20"/>
      <c r="C3" s="21" t="s">
        <v>193</v>
      </c>
      <c r="D3" s="21" t="s">
        <v>193</v>
      </c>
      <c r="E3" s="21" t="s">
        <v>193</v>
      </c>
      <c r="F3" s="21" t="s">
        <v>193</v>
      </c>
      <c r="G3" s="21" t="s">
        <v>193</v>
      </c>
      <c r="H3" s="21" t="s">
        <v>193</v>
      </c>
      <c r="I3" s="21" t="s">
        <v>193</v>
      </c>
      <c r="J3" s="21" t="s">
        <v>193</v>
      </c>
      <c r="K3" s="21" t="s">
        <v>193</v>
      </c>
      <c r="L3" s="21" t="s">
        <v>193</v>
      </c>
      <c r="M3" s="21" t="s">
        <v>193</v>
      </c>
      <c r="N3" s="21" t="s">
        <v>193</v>
      </c>
      <c r="O3" s="21" t="s">
        <v>193</v>
      </c>
      <c r="P3" s="21" t="s">
        <v>193</v>
      </c>
      <c r="Q3" s="21" t="s">
        <v>193</v>
      </c>
      <c r="R3" s="21" t="s">
        <v>193</v>
      </c>
      <c r="S3" s="21" t="s">
        <v>193</v>
      </c>
      <c r="T3" s="21" t="s">
        <v>193</v>
      </c>
      <c r="U3" s="21" t="s">
        <v>193</v>
      </c>
      <c r="V3" s="21" t="s">
        <v>193</v>
      </c>
      <c r="W3" s="21" t="s">
        <v>193</v>
      </c>
      <c r="X3" s="21" t="s">
        <v>193</v>
      </c>
      <c r="Y3" s="21" t="s">
        <v>193</v>
      </c>
      <c r="Z3" s="21" t="s">
        <v>193</v>
      </c>
      <c r="AA3" s="21" t="s">
        <v>193</v>
      </c>
      <c r="AB3" s="21" t="s">
        <v>193</v>
      </c>
      <c r="AC3" s="21" t="s">
        <v>193</v>
      </c>
      <c r="AD3" s="21" t="s">
        <v>193</v>
      </c>
      <c r="AE3" s="21" t="s">
        <v>193</v>
      </c>
      <c r="AF3" s="21" t="s">
        <v>193</v>
      </c>
      <c r="AG3" s="21" t="s">
        <v>193</v>
      </c>
      <c r="AH3" s="21" t="s">
        <v>193</v>
      </c>
      <c r="AI3" s="21" t="s">
        <v>193</v>
      </c>
      <c r="AJ3" s="21" t="s">
        <v>193</v>
      </c>
      <c r="AK3" s="21" t="s">
        <v>193</v>
      </c>
      <c r="AL3" s="21" t="s">
        <v>193</v>
      </c>
    </row>
    <row r="4" customFormat="false" ht="15" hidden="false" customHeight="false" outlineLevel="0" collapsed="false">
      <c r="B4" s="22" t="s">
        <v>195</v>
      </c>
      <c r="C4" s="23" t="n">
        <v>227</v>
      </c>
      <c r="D4" s="24" t="n">
        <v>329</v>
      </c>
      <c r="E4" s="24" t="n">
        <v>338</v>
      </c>
      <c r="F4" s="24" t="n">
        <v>360</v>
      </c>
      <c r="G4" s="24" t="n">
        <v>520</v>
      </c>
      <c r="H4" s="24" t="n">
        <v>681</v>
      </c>
      <c r="I4" s="24" t="n">
        <v>772</v>
      </c>
      <c r="J4" s="24" t="n">
        <v>795</v>
      </c>
      <c r="K4" s="24" t="n">
        <v>825</v>
      </c>
      <c r="L4" s="24" t="n">
        <v>1118</v>
      </c>
      <c r="M4" s="24" t="n">
        <v>1552</v>
      </c>
      <c r="N4" s="25" t="n">
        <v>2100</v>
      </c>
      <c r="O4" s="23" t="n">
        <v>355</v>
      </c>
      <c r="P4" s="24" t="n">
        <v>473</v>
      </c>
      <c r="Q4" s="24" t="n">
        <v>566</v>
      </c>
      <c r="R4" s="24" t="n">
        <v>810</v>
      </c>
      <c r="S4" s="24" t="n">
        <v>1217</v>
      </c>
      <c r="T4" s="24" t="n">
        <v>1459</v>
      </c>
      <c r="U4" s="24" t="n">
        <v>1579</v>
      </c>
      <c r="V4" s="24" t="n">
        <v>1658</v>
      </c>
      <c r="W4" s="24" t="n">
        <v>1683</v>
      </c>
      <c r="X4" s="24" t="n">
        <v>1905</v>
      </c>
      <c r="Y4" s="24" t="n">
        <v>2316</v>
      </c>
      <c r="Z4" s="25" t="n">
        <v>2788</v>
      </c>
      <c r="AA4" s="23" t="n">
        <v>487</v>
      </c>
      <c r="AB4" s="24" t="n">
        <v>707</v>
      </c>
      <c r="AC4" s="24" t="n">
        <v>764</v>
      </c>
      <c r="AD4" s="24" t="n">
        <v>865</v>
      </c>
      <c r="AE4" s="24" t="n">
        <v>1172</v>
      </c>
      <c r="AF4" s="24" t="n">
        <v>1456</v>
      </c>
      <c r="AG4" s="24" t="n">
        <v>1685</v>
      </c>
      <c r="AH4" s="24" t="n">
        <v>1784</v>
      </c>
      <c r="AI4" s="24" t="n">
        <v>1844</v>
      </c>
      <c r="AJ4" s="24" t="n">
        <v>2376</v>
      </c>
      <c r="AK4" s="24" t="n">
        <v>3171</v>
      </c>
      <c r="AL4" s="25" t="n">
        <v>3753</v>
      </c>
    </row>
    <row r="5" customFormat="false" ht="15" hidden="false" customHeight="false" outlineLevel="0" collapsed="false">
      <c r="B5" s="26" t="s">
        <v>196</v>
      </c>
      <c r="C5" s="27"/>
      <c r="D5" s="28" t="n">
        <v>0</v>
      </c>
      <c r="E5" s="28" t="n">
        <v>141</v>
      </c>
      <c r="F5" s="28" t="n">
        <v>257</v>
      </c>
      <c r="G5" s="28" t="n">
        <v>368</v>
      </c>
      <c r="H5" s="28" t="n">
        <v>478</v>
      </c>
      <c r="I5" s="28" t="n">
        <v>572</v>
      </c>
      <c r="J5" s="28" t="n">
        <v>669</v>
      </c>
      <c r="K5" s="28" t="n">
        <v>681</v>
      </c>
      <c r="L5" s="28" t="n">
        <v>687</v>
      </c>
      <c r="M5" s="28" t="n">
        <v>687</v>
      </c>
      <c r="N5" s="29" t="n">
        <v>715</v>
      </c>
      <c r="O5" s="27" t="n">
        <v>7</v>
      </c>
      <c r="P5" s="28" t="n">
        <v>192</v>
      </c>
      <c r="Q5" s="28" t="n">
        <v>643</v>
      </c>
      <c r="R5" s="28" t="n">
        <v>846</v>
      </c>
      <c r="S5" s="28" t="n">
        <v>973</v>
      </c>
      <c r="T5" s="28" t="n">
        <v>1136</v>
      </c>
      <c r="U5" s="28" t="n">
        <v>1262</v>
      </c>
      <c r="V5" s="28" t="n">
        <v>1500</v>
      </c>
      <c r="W5" s="28" t="n">
        <v>1741</v>
      </c>
      <c r="X5" s="28" t="n">
        <v>1811</v>
      </c>
      <c r="Y5" s="28" t="n">
        <v>1921</v>
      </c>
      <c r="Z5" s="29" t="n">
        <v>2031</v>
      </c>
      <c r="AA5" s="27" t="n">
        <v>300</v>
      </c>
      <c r="AB5" s="28" t="n">
        <v>780</v>
      </c>
      <c r="AC5" s="28" t="n">
        <v>1200</v>
      </c>
      <c r="AD5" s="28" t="n">
        <v>1566</v>
      </c>
      <c r="AE5" s="28" t="n">
        <v>1883</v>
      </c>
      <c r="AF5" s="28" t="n">
        <v>2244</v>
      </c>
      <c r="AG5" s="28" t="n">
        <v>2639</v>
      </c>
      <c r="AH5" s="28" t="n">
        <v>3094</v>
      </c>
      <c r="AI5" s="28" t="n">
        <v>3575</v>
      </c>
      <c r="AJ5" s="28" t="n">
        <v>3901</v>
      </c>
      <c r="AK5" s="28" t="n">
        <v>4085</v>
      </c>
      <c r="AL5" s="29" t="n">
        <v>4258</v>
      </c>
    </row>
    <row r="6" customFormat="false" ht="15" hidden="false" customHeight="false" outlineLevel="0" collapsed="false">
      <c r="B6" s="26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7" t="n">
        <v>362</v>
      </c>
      <c r="P6" s="28" t="n">
        <v>665</v>
      </c>
      <c r="Q6" s="28" t="n">
        <v>1209</v>
      </c>
      <c r="R6" s="28" t="n">
        <v>1656</v>
      </c>
      <c r="S6" s="28" t="n">
        <v>2190</v>
      </c>
      <c r="T6" s="28" t="n">
        <v>2595</v>
      </c>
      <c r="U6" s="28" t="n">
        <v>2841</v>
      </c>
      <c r="V6" s="28" t="n">
        <v>3158</v>
      </c>
      <c r="W6" s="28" t="n">
        <v>3424</v>
      </c>
      <c r="X6" s="28" t="n">
        <v>3716</v>
      </c>
      <c r="Y6" s="28" t="n">
        <v>4237</v>
      </c>
      <c r="Z6" s="29" t="n">
        <v>4819</v>
      </c>
      <c r="AA6" s="27" t="n">
        <v>787</v>
      </c>
      <c r="AB6" s="28" t="n">
        <v>1487</v>
      </c>
      <c r="AC6" s="28" t="n">
        <v>1964</v>
      </c>
      <c r="AD6" s="28" t="n">
        <v>2431</v>
      </c>
      <c r="AE6" s="28" t="n">
        <v>3055</v>
      </c>
      <c r="AF6" s="28" t="n">
        <v>3700</v>
      </c>
      <c r="AG6" s="28" t="n">
        <v>4324</v>
      </c>
      <c r="AH6" s="28" t="n">
        <v>4878</v>
      </c>
      <c r="AI6" s="28" t="n">
        <v>5419</v>
      </c>
      <c r="AJ6" s="28" t="n">
        <v>6277</v>
      </c>
      <c r="AK6" s="28" t="n">
        <v>7256</v>
      </c>
      <c r="AL6" s="29" t="n">
        <v>8011</v>
      </c>
    </row>
    <row r="7" customFormat="false" ht="15" hidden="false" customHeight="false" outlineLevel="0" collapsed="false">
      <c r="B7" s="26" t="s">
        <v>63</v>
      </c>
      <c r="C7" s="27" t="n">
        <v>227</v>
      </c>
      <c r="D7" s="28" t="n">
        <v>329</v>
      </c>
      <c r="E7" s="28" t="n">
        <v>479</v>
      </c>
      <c r="F7" s="28" t="n">
        <v>617</v>
      </c>
      <c r="G7" s="28" t="n">
        <v>888</v>
      </c>
      <c r="H7" s="28" t="n">
        <v>1159</v>
      </c>
      <c r="I7" s="28" t="n">
        <v>1344</v>
      </c>
      <c r="J7" s="28" t="n">
        <v>1464</v>
      </c>
      <c r="K7" s="28" t="n">
        <v>1506</v>
      </c>
      <c r="L7" s="28" t="n">
        <v>1805</v>
      </c>
      <c r="M7" s="28" t="n">
        <v>2239</v>
      </c>
      <c r="N7" s="29" t="n">
        <v>2815</v>
      </c>
      <c r="O7" s="27" t="n">
        <v>0</v>
      </c>
      <c r="P7" s="28" t="n">
        <v>0</v>
      </c>
      <c r="Q7" s="28" t="n">
        <v>0</v>
      </c>
      <c r="R7" s="28" t="n">
        <v>0</v>
      </c>
      <c r="S7" s="28" t="n">
        <v>0</v>
      </c>
      <c r="T7" s="28" t="n">
        <v>0</v>
      </c>
      <c r="U7" s="28" t="n">
        <v>0</v>
      </c>
      <c r="V7" s="28" t="n">
        <v>18</v>
      </c>
      <c r="W7" s="28" t="n">
        <v>44</v>
      </c>
      <c r="X7" s="28" t="n">
        <v>55</v>
      </c>
      <c r="Y7" s="28" t="n">
        <v>63</v>
      </c>
      <c r="Z7" s="28" t="n">
        <v>67</v>
      </c>
      <c r="AA7" s="27" t="n">
        <v>3</v>
      </c>
      <c r="AB7" s="28" t="n">
        <v>8</v>
      </c>
      <c r="AC7" s="28" t="n">
        <v>57</v>
      </c>
      <c r="AD7" s="28" t="n">
        <v>73</v>
      </c>
      <c r="AE7" s="28" t="n">
        <v>152</v>
      </c>
      <c r="AF7" s="28" t="n">
        <v>171</v>
      </c>
      <c r="AG7" s="28" t="n">
        <v>178</v>
      </c>
      <c r="AH7" s="28" t="n">
        <v>183</v>
      </c>
      <c r="AI7" s="28" t="n">
        <v>191</v>
      </c>
      <c r="AJ7" s="28" t="n">
        <v>219</v>
      </c>
      <c r="AK7" s="28" t="n">
        <v>292</v>
      </c>
      <c r="AL7" s="28" t="n">
        <v>371</v>
      </c>
    </row>
    <row r="8" customFormat="false" ht="15" hidden="false" customHeight="false" outlineLevel="0" collapsed="false">
      <c r="B8" s="26" t="s">
        <v>197</v>
      </c>
      <c r="C8" s="27" t="n">
        <v>57</v>
      </c>
      <c r="D8" s="28" t="n">
        <v>57</v>
      </c>
      <c r="E8" s="28" t="n">
        <v>57</v>
      </c>
      <c r="F8" s="28" t="n">
        <v>57</v>
      </c>
      <c r="G8" s="28" t="n">
        <v>57.8</v>
      </c>
      <c r="H8" s="28" t="n">
        <v>59</v>
      </c>
      <c r="I8" s="28" t="n">
        <v>59.4285714285714</v>
      </c>
      <c r="J8" s="28" t="n">
        <v>60.125</v>
      </c>
      <c r="K8" s="28" t="n">
        <v>60.6666666666667</v>
      </c>
      <c r="L8" s="28" t="n">
        <v>63.2</v>
      </c>
      <c r="M8" s="28" t="n">
        <v>66</v>
      </c>
      <c r="N8" s="29" t="n">
        <v>68.3333333333333</v>
      </c>
      <c r="O8" s="27" t="n">
        <v>90</v>
      </c>
      <c r="P8" s="28" t="n">
        <v>87.5</v>
      </c>
      <c r="Q8" s="28" t="n">
        <v>86.3333333333333</v>
      </c>
      <c r="R8" s="28" t="n">
        <v>86.5</v>
      </c>
      <c r="S8" s="28" t="n">
        <v>88.8</v>
      </c>
      <c r="T8" s="28" t="n">
        <v>89.3333333333333</v>
      </c>
      <c r="U8" s="28" t="n">
        <v>88</v>
      </c>
      <c r="V8" s="28" t="n">
        <v>86.375</v>
      </c>
      <c r="W8" s="28" t="n">
        <v>84.4444444444444</v>
      </c>
      <c r="X8" s="28" t="n">
        <v>83.1</v>
      </c>
      <c r="Y8" s="28" t="n">
        <v>82</v>
      </c>
      <c r="Z8" s="29" t="n">
        <v>87.4166666666667</v>
      </c>
      <c r="AA8" s="27" t="n">
        <v>137</v>
      </c>
      <c r="AB8" s="28" t="n">
        <v>134.5</v>
      </c>
      <c r="AC8" s="28" t="n">
        <v>127.333333333333</v>
      </c>
      <c r="AD8" s="28" t="n">
        <v>126</v>
      </c>
      <c r="AE8" s="28" t="n">
        <v>128.2</v>
      </c>
      <c r="AF8" s="28" t="n">
        <v>128.5</v>
      </c>
      <c r="AG8" s="28" t="n">
        <v>128.142857142857</v>
      </c>
      <c r="AH8" s="28" t="n">
        <v>126.625</v>
      </c>
      <c r="AI8" s="28" t="n">
        <v>125</v>
      </c>
      <c r="AJ8" s="28" t="n">
        <v>128</v>
      </c>
      <c r="AK8" s="28" t="n">
        <v>131.636363636364</v>
      </c>
      <c r="AL8" s="29" t="n">
        <v>134.416666666667</v>
      </c>
    </row>
    <row r="9" customFormat="false" ht="15" hidden="false" customHeight="false" outlineLevel="0" collapsed="false">
      <c r="B9" s="30" t="s">
        <v>198</v>
      </c>
      <c r="C9" s="31" t="n">
        <v>3.98245614035088</v>
      </c>
      <c r="D9" s="34" t="n">
        <v>2.8859649122807</v>
      </c>
      <c r="E9" s="34" t="n">
        <v>2.80116959064327</v>
      </c>
      <c r="F9" s="34" t="n">
        <v>2.70614035087719</v>
      </c>
      <c r="G9" s="34" t="n">
        <v>3.07266435986159</v>
      </c>
      <c r="H9" s="34" t="n">
        <v>3.27401129943503</v>
      </c>
      <c r="I9" s="34" t="n">
        <v>3.23076923076923</v>
      </c>
      <c r="J9" s="34" t="n">
        <v>3.04365904365904</v>
      </c>
      <c r="K9" s="34" t="n">
        <v>2.75824175824176</v>
      </c>
      <c r="L9" s="34" t="n">
        <v>2.85601265822785</v>
      </c>
      <c r="M9" s="34" t="n">
        <v>3.08402203856749</v>
      </c>
      <c r="N9" s="35" t="n">
        <v>3.43292682926829</v>
      </c>
      <c r="O9" s="31" t="n">
        <v>3.85106382978723</v>
      </c>
      <c r="P9" s="34" t="n">
        <v>3.8</v>
      </c>
      <c r="Q9" s="34" t="n">
        <v>4.66795366795367</v>
      </c>
      <c r="R9" s="34" t="n">
        <v>4.78612716763006</v>
      </c>
      <c r="S9" s="34" t="n">
        <v>4.93243243243243</v>
      </c>
      <c r="T9" s="34" t="n">
        <v>4.84141791044776</v>
      </c>
      <c r="U9" s="34" t="n">
        <v>4.61201298701299</v>
      </c>
      <c r="V9" s="34" t="n">
        <v>4.59623733719247</v>
      </c>
      <c r="W9" s="34" t="n">
        <v>4.56315789473684</v>
      </c>
      <c r="X9" s="34" t="n">
        <v>4.53790613718412</v>
      </c>
      <c r="Y9" s="34" t="n">
        <v>4.76718403547672</v>
      </c>
      <c r="Z9" s="97" t="n">
        <v>5.08120287719906</v>
      </c>
      <c r="AA9" s="31" t="n">
        <v>5.76642335766423</v>
      </c>
      <c r="AB9" s="34" t="n">
        <v>5.55762081784387</v>
      </c>
      <c r="AC9" s="34" t="n">
        <v>5.29057591623037</v>
      </c>
      <c r="AD9" s="34" t="n">
        <v>4.96825396825397</v>
      </c>
      <c r="AE9" s="34" t="n">
        <v>5.00312012480499</v>
      </c>
      <c r="AF9" s="34" t="n">
        <v>5.02075226977951</v>
      </c>
      <c r="AG9" s="34" t="n">
        <v>5.01895206243032</v>
      </c>
      <c r="AH9" s="34" t="n">
        <v>4.99605133267522</v>
      </c>
      <c r="AI9" s="34" t="n">
        <v>4.98666666666667</v>
      </c>
      <c r="AJ9" s="34" t="n">
        <v>5.075</v>
      </c>
      <c r="AK9" s="34" t="n">
        <v>5.21270718232044</v>
      </c>
      <c r="AL9" s="97" t="n">
        <v>5.66893986360818</v>
      </c>
    </row>
    <row r="10" customFormat="false" ht="15" hidden="false" customHeight="false" outlineLevel="0" collapsed="false">
      <c r="B10" s="36" t="s">
        <v>199</v>
      </c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7" t="n"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  <c r="AA10" s="37" t="n">
        <v>0</v>
      </c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9"/>
    </row>
    <row r="11" customFormat="false" ht="15" hidden="false" customHeight="false" outlineLevel="0" collapsed="false">
      <c r="B11" s="36" t="s">
        <v>200</v>
      </c>
      <c r="C11" s="44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44" t="n">
        <v>0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44" t="n">
        <v>0</v>
      </c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6"/>
    </row>
    <row r="12" customFormat="false" ht="15" hidden="false" customHeight="false" outlineLevel="0" collapsed="false">
      <c r="B12" s="26" t="s">
        <v>201</v>
      </c>
      <c r="C12" s="51" t="n">
        <v>6465897.78</v>
      </c>
      <c r="D12" s="52" t="n">
        <v>8161506.59</v>
      </c>
      <c r="E12" s="52" t="n">
        <v>9283999.68</v>
      </c>
      <c r="F12" s="52" t="n">
        <v>9915801.46</v>
      </c>
      <c r="G12" s="52" t="n">
        <v>12714436.53</v>
      </c>
      <c r="H12" s="52" t="n">
        <v>15101827.37</v>
      </c>
      <c r="I12" s="52" t="n">
        <v>16431136.6</v>
      </c>
      <c r="J12" s="52" t="n">
        <v>16923525.58</v>
      </c>
      <c r="K12" s="52" t="n">
        <v>17231161.12</v>
      </c>
      <c r="L12" s="52" t="n">
        <v>23036062.92</v>
      </c>
      <c r="M12" s="52" t="n">
        <v>30832930.28</v>
      </c>
      <c r="N12" s="53" t="n">
        <v>37782695.73</v>
      </c>
      <c r="O12" s="51" t="n">
        <v>4979478.24</v>
      </c>
      <c r="P12" s="52" t="n">
        <v>6573080.92</v>
      </c>
      <c r="Q12" s="52" t="n">
        <v>8676871.16</v>
      </c>
      <c r="R12" s="52" t="n">
        <v>11647792.55</v>
      </c>
      <c r="S12" s="52" t="n">
        <v>15782132.09</v>
      </c>
      <c r="T12" s="52" t="n">
        <v>17941792.03</v>
      </c>
      <c r="U12" s="52" t="n">
        <v>18958434.12</v>
      </c>
      <c r="V12" s="52" t="n">
        <v>20120648.26</v>
      </c>
      <c r="W12" s="52" t="n">
        <v>20994019.09</v>
      </c>
      <c r="X12" s="52" t="n">
        <v>23535051.36</v>
      </c>
      <c r="Y12" s="52" t="n">
        <v>29990283.61</v>
      </c>
      <c r="Z12" s="53" t="n">
        <v>36355296.4</v>
      </c>
      <c r="AA12" s="51" t="n">
        <v>6717928.15</v>
      </c>
      <c r="AB12" s="52" t="n">
        <v>9544226.85</v>
      </c>
      <c r="AC12" s="52" t="n">
        <v>11440604.47</v>
      </c>
      <c r="AD12" s="52" t="n">
        <v>13769622.54</v>
      </c>
      <c r="AE12" s="52" t="n">
        <v>17533686.8</v>
      </c>
      <c r="AF12" s="52" t="n">
        <v>21566966.54</v>
      </c>
      <c r="AG12" s="52" t="n">
        <v>23801703.78</v>
      </c>
      <c r="AH12" s="52" t="n">
        <v>25116689.54</v>
      </c>
      <c r="AI12" s="52" t="n">
        <v>27028621.32</v>
      </c>
      <c r="AJ12" s="52" t="n">
        <v>32013905.55</v>
      </c>
      <c r="AK12" s="52" t="n">
        <v>41022701.63</v>
      </c>
      <c r="AL12" s="53" t="n">
        <v>49591169.73</v>
      </c>
    </row>
    <row r="13" customFormat="false" ht="15" hidden="false" customHeight="false" outlineLevel="0" collapsed="false">
      <c r="B13" s="54" t="s">
        <v>202</v>
      </c>
      <c r="C13" s="57" t="n">
        <v>28484.1311894273</v>
      </c>
      <c r="D13" s="57" t="n">
        <v>24807.0109118541</v>
      </c>
      <c r="E13" s="57" t="n">
        <v>19382.0452609603</v>
      </c>
      <c r="F13" s="57" t="n">
        <v>16070.9910210697</v>
      </c>
      <c r="G13" s="57" t="n">
        <v>14318.0591554054</v>
      </c>
      <c r="H13" s="58"/>
      <c r="I13" s="58"/>
      <c r="J13" s="58"/>
      <c r="K13" s="58"/>
      <c r="L13" s="58"/>
      <c r="M13" s="58"/>
      <c r="N13" s="59"/>
      <c r="O13" s="57" t="n">
        <v>13755.4647513812</v>
      </c>
      <c r="P13" s="57" t="n">
        <v>9884.33221052632</v>
      </c>
      <c r="Q13" s="57" t="n">
        <v>7176.89922249793</v>
      </c>
      <c r="R13" s="57" t="n">
        <v>7033.69115338164</v>
      </c>
      <c r="S13" s="57" t="n">
        <v>7206.45300913242</v>
      </c>
      <c r="T13" s="57" t="n">
        <v>6913.98536801542</v>
      </c>
      <c r="U13" s="57" t="n">
        <v>6673.15526927138</v>
      </c>
      <c r="V13" s="57" t="n">
        <v>6371.3262381254</v>
      </c>
      <c r="W13" s="57" t="n">
        <v>6131.43080899533</v>
      </c>
      <c r="X13" s="57" t="n">
        <v>6333.43685683531</v>
      </c>
      <c r="Y13" s="58"/>
      <c r="Z13" s="59"/>
      <c r="AA13" s="57" t="n">
        <v>8536.12217280813</v>
      </c>
      <c r="AB13" s="57" t="n">
        <v>6418.44441829186</v>
      </c>
      <c r="AC13" s="57" t="n">
        <v>5825.15502545825</v>
      </c>
      <c r="AD13" s="57" t="n">
        <v>5664.18039489922</v>
      </c>
      <c r="AE13" s="57" t="n">
        <v>5739.34101472995</v>
      </c>
      <c r="AF13" s="57" t="n">
        <v>5828.90987567568</v>
      </c>
      <c r="AG13" s="57" t="n">
        <v>5504.55684088807</v>
      </c>
      <c r="AH13" s="57" t="n">
        <v>5148.97284542846</v>
      </c>
      <c r="AI13" s="57" t="n">
        <v>4987.75075106108</v>
      </c>
      <c r="AJ13" s="57" t="n">
        <v>5100.19205830811</v>
      </c>
      <c r="AK13" s="58"/>
      <c r="AL13" s="59"/>
    </row>
    <row r="14" customFormat="false" ht="15" hidden="false" customHeight="false" outlineLevel="0" collapsed="false">
      <c r="B14" s="54" t="s">
        <v>203</v>
      </c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/>
      <c r="O14" s="61" t="n">
        <v>0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/>
      <c r="AA14" s="61" t="n">
        <v>0</v>
      </c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3"/>
    </row>
    <row r="15" customFormat="false" ht="15" hidden="false" customHeight="false" outlineLevel="0" collapsed="false">
      <c r="B15" s="64" t="s">
        <v>204</v>
      </c>
      <c r="C15" s="61" t="n">
        <v>540121.67</v>
      </c>
      <c r="D15" s="62" t="n">
        <v>820395.44</v>
      </c>
      <c r="E15" s="62" t="n">
        <v>957771.75</v>
      </c>
      <c r="F15" s="62" t="n">
        <v>1208812.95</v>
      </c>
      <c r="G15" s="62" t="n">
        <v>1726669.29</v>
      </c>
      <c r="H15" s="62" t="n">
        <v>2168476.13</v>
      </c>
      <c r="I15" s="62" t="n">
        <v>2460134.23</v>
      </c>
      <c r="J15" s="62" t="n">
        <v>2696767.67</v>
      </c>
      <c r="K15" s="62" t="n">
        <v>2819733.24</v>
      </c>
      <c r="L15" s="62" t="n">
        <v>3592328.75</v>
      </c>
      <c r="M15" s="62" t="n">
        <v>4424258.95</v>
      </c>
      <c r="N15" s="63" t="n">
        <v>5360115.72</v>
      </c>
      <c r="O15" s="61" t="n">
        <v>749055.86</v>
      </c>
      <c r="P15" s="62" t="n">
        <v>1316580.22</v>
      </c>
      <c r="Q15" s="62" t="n">
        <v>1972724.47</v>
      </c>
      <c r="R15" s="62" t="n">
        <v>2882838.45</v>
      </c>
      <c r="S15" s="62" t="n">
        <v>3856338.33</v>
      </c>
      <c r="T15" s="62" t="n">
        <v>4391020.64</v>
      </c>
      <c r="U15" s="62" t="n">
        <v>4849776.94</v>
      </c>
      <c r="V15" s="62" t="n">
        <v>5358354.72</v>
      </c>
      <c r="W15" s="62" t="n">
        <v>5804061.63</v>
      </c>
      <c r="X15" s="62" t="n">
        <v>6381142.51</v>
      </c>
      <c r="Y15" s="62" t="n">
        <v>7293024.84</v>
      </c>
      <c r="Z15" s="63" t="n">
        <v>8473378.24</v>
      </c>
      <c r="AA15" s="61" t="n">
        <v>1345702.73</v>
      </c>
      <c r="AB15" s="62" t="n">
        <v>2477429.21</v>
      </c>
      <c r="AC15" s="62" t="n">
        <v>3405941.08</v>
      </c>
      <c r="AD15" s="62" t="n">
        <v>4405675.14</v>
      </c>
      <c r="AE15" s="62" t="n">
        <v>5396634.69</v>
      </c>
      <c r="AF15" s="62" t="n">
        <v>6618970.94</v>
      </c>
      <c r="AG15" s="62" t="n">
        <v>7393590</v>
      </c>
      <c r="AH15" s="62" t="n">
        <v>8372123.52</v>
      </c>
      <c r="AI15" s="62" t="n">
        <v>9233287.38</v>
      </c>
      <c r="AJ15" s="62" t="n">
        <v>10574895.8</v>
      </c>
      <c r="AK15" s="62" t="n">
        <v>12331073.37</v>
      </c>
      <c r="AL15" s="63" t="n">
        <v>13091668.12</v>
      </c>
    </row>
    <row r="16" customFormat="false" ht="15" hidden="false" customHeight="false" outlineLevel="0" collapsed="false">
      <c r="B16" s="65" t="s">
        <v>205</v>
      </c>
      <c r="C16" s="61" t="n">
        <v>21444.27</v>
      </c>
      <c r="D16" s="62" t="n">
        <v>33055.29</v>
      </c>
      <c r="E16" s="62" t="n">
        <v>37687.29</v>
      </c>
      <c r="F16" s="62" t="n">
        <v>47352.31</v>
      </c>
      <c r="G16" s="62" t="n">
        <v>70190.35</v>
      </c>
      <c r="H16" s="62" t="n">
        <v>86998.38</v>
      </c>
      <c r="I16" s="62" t="n">
        <v>95175.41</v>
      </c>
      <c r="J16" s="62" t="n">
        <v>103208.41</v>
      </c>
      <c r="K16" s="62" t="n">
        <v>117006.41</v>
      </c>
      <c r="L16" s="62" t="n">
        <v>129247.91</v>
      </c>
      <c r="M16" s="62" t="n">
        <v>151339.9</v>
      </c>
      <c r="N16" s="63" t="n">
        <v>182230.9</v>
      </c>
      <c r="O16" s="61" t="n">
        <v>21265.97</v>
      </c>
      <c r="P16" s="62" t="n">
        <v>44099.94</v>
      </c>
      <c r="Q16" s="62" t="n">
        <v>61378.94</v>
      </c>
      <c r="R16" s="62" t="n">
        <v>79404.9</v>
      </c>
      <c r="S16" s="62" t="n">
        <v>108889.01</v>
      </c>
      <c r="T16" s="62" t="n">
        <v>124184.02</v>
      </c>
      <c r="U16" s="62" t="n">
        <v>138183.25</v>
      </c>
      <c r="V16" s="62" t="n">
        <v>158595.87</v>
      </c>
      <c r="W16" s="62" t="n">
        <v>174817.8</v>
      </c>
      <c r="X16" s="62" t="n">
        <v>205086.8</v>
      </c>
      <c r="Y16" s="62" t="n">
        <v>227147.4</v>
      </c>
      <c r="Z16" s="63" t="n">
        <v>259285.17</v>
      </c>
      <c r="AA16" s="61" t="n">
        <v>26425</v>
      </c>
      <c r="AB16" s="62" t="n">
        <v>51444.49</v>
      </c>
      <c r="AC16" s="62" t="n">
        <v>79469.95</v>
      </c>
      <c r="AD16" s="62" t="n">
        <v>112242.95</v>
      </c>
      <c r="AE16" s="62" t="n">
        <v>143153.95</v>
      </c>
      <c r="AF16" s="62" t="n">
        <v>183765.24</v>
      </c>
      <c r="AG16" s="62" t="n">
        <v>186668.44</v>
      </c>
      <c r="AH16" s="62" t="n">
        <v>200226.44</v>
      </c>
      <c r="AI16" s="62" t="n">
        <v>206305.27</v>
      </c>
      <c r="AJ16" s="62" t="n">
        <v>239558.03</v>
      </c>
      <c r="AK16" s="62" t="n">
        <v>253111.29</v>
      </c>
      <c r="AL16" s="63" t="n">
        <v>282631.12</v>
      </c>
    </row>
    <row r="17" customFormat="false" ht="15" hidden="false" customHeight="false" outlineLevel="0" collapsed="false">
      <c r="B17" s="64" t="s">
        <v>206</v>
      </c>
      <c r="C17" s="61" t="n">
        <v>152948</v>
      </c>
      <c r="D17" s="62" t="n">
        <v>279329</v>
      </c>
      <c r="E17" s="62" t="n">
        <v>314198.5</v>
      </c>
      <c r="F17" s="62" t="n">
        <v>352516.5</v>
      </c>
      <c r="G17" s="62" t="n">
        <v>542472.5</v>
      </c>
      <c r="H17" s="62" t="n">
        <v>698051.5</v>
      </c>
      <c r="I17" s="62" t="n">
        <v>834654.5</v>
      </c>
      <c r="J17" s="62" t="n">
        <v>876234.5</v>
      </c>
      <c r="K17" s="62" t="n">
        <v>975138.5</v>
      </c>
      <c r="L17" s="62" t="n">
        <v>1205037</v>
      </c>
      <c r="M17" s="62" t="n">
        <v>1508380.6</v>
      </c>
      <c r="N17" s="63" t="n">
        <v>1876388.4</v>
      </c>
      <c r="O17" s="61" t="n">
        <v>197530</v>
      </c>
      <c r="P17" s="62" t="n">
        <v>286578</v>
      </c>
      <c r="Q17" s="62" t="n">
        <v>452360.53</v>
      </c>
      <c r="R17" s="62" t="n">
        <v>641578.58</v>
      </c>
      <c r="S17" s="62" t="n">
        <v>989740.58</v>
      </c>
      <c r="T17" s="62" t="n">
        <v>1165116.32</v>
      </c>
      <c r="U17" s="62" t="n">
        <v>1292192.32</v>
      </c>
      <c r="V17" s="62" t="n">
        <v>1477729.32</v>
      </c>
      <c r="W17" s="62" t="n">
        <v>1603806.18</v>
      </c>
      <c r="X17" s="62" t="n">
        <v>1863553.61</v>
      </c>
      <c r="Y17" s="62" t="n">
        <v>2076000.61</v>
      </c>
      <c r="Z17" s="63" t="n">
        <v>2359337.23</v>
      </c>
      <c r="AA17" s="61" t="n">
        <v>230940.85</v>
      </c>
      <c r="AB17" s="62" t="n">
        <v>388262.85</v>
      </c>
      <c r="AC17" s="62" t="n">
        <v>512924.85</v>
      </c>
      <c r="AD17" s="62" t="n">
        <v>740659.82</v>
      </c>
      <c r="AE17" s="62" t="n">
        <v>1006368.59</v>
      </c>
      <c r="AF17" s="62" t="n">
        <v>1269926.94</v>
      </c>
      <c r="AG17" s="62" t="n">
        <v>1484271.01</v>
      </c>
      <c r="AH17" s="62" t="n">
        <v>1805393.88</v>
      </c>
      <c r="AI17" s="62" t="n">
        <v>2161511.11</v>
      </c>
      <c r="AJ17" s="62" t="n">
        <v>2520256.73</v>
      </c>
      <c r="AK17" s="62" t="n">
        <v>2886424.34</v>
      </c>
      <c r="AL17" s="63" t="n">
        <v>3304563.87</v>
      </c>
    </row>
    <row r="18" customFormat="false" ht="15" hidden="false" customHeight="false" outlineLevel="0" collapsed="false">
      <c r="B18" s="64" t="s">
        <v>119</v>
      </c>
      <c r="C18" s="61" t="n">
        <v>3231353.62</v>
      </c>
      <c r="D18" s="62" t="n">
        <v>3605823.41</v>
      </c>
      <c r="E18" s="62" t="n">
        <v>3649648.8</v>
      </c>
      <c r="F18" s="62" t="n">
        <v>3649648.8</v>
      </c>
      <c r="G18" s="62" t="n">
        <v>3651599.8</v>
      </c>
      <c r="H18" s="62" t="n">
        <v>3651599.8</v>
      </c>
      <c r="I18" s="62" t="n">
        <v>3659101.89</v>
      </c>
      <c r="J18" s="62" t="n">
        <v>3659101.89</v>
      </c>
      <c r="K18" s="62" t="n">
        <v>3663369.22</v>
      </c>
      <c r="L18" s="62" t="n">
        <v>5619965.4</v>
      </c>
      <c r="M18" s="62" t="n">
        <v>8906047.49</v>
      </c>
      <c r="N18" s="63" t="n">
        <v>10414221.45</v>
      </c>
      <c r="O18" s="61" t="n">
        <v>1689447.02</v>
      </c>
      <c r="P18" s="62" t="n">
        <v>1793441.65</v>
      </c>
      <c r="Q18" s="62" t="n">
        <v>1834034.43</v>
      </c>
      <c r="R18" s="62" t="n">
        <v>1875427.62</v>
      </c>
      <c r="S18" s="62" t="n">
        <v>1923437.63</v>
      </c>
      <c r="T18" s="62" t="n">
        <v>1944553</v>
      </c>
      <c r="U18" s="62" t="n">
        <v>1960099.07</v>
      </c>
      <c r="V18" s="62" t="n">
        <v>1971497.66</v>
      </c>
      <c r="W18" s="62" t="n">
        <v>1971497.66</v>
      </c>
      <c r="X18" s="62" t="n">
        <v>2286835.99</v>
      </c>
      <c r="Y18" s="62" t="n">
        <v>4840175.8</v>
      </c>
      <c r="Z18" s="63" t="n">
        <v>6436833.86</v>
      </c>
      <c r="AA18" s="61" t="n">
        <v>1019162.87</v>
      </c>
      <c r="AB18" s="62" t="n">
        <v>1176975.61</v>
      </c>
      <c r="AC18" s="62" t="n">
        <v>1206521.67</v>
      </c>
      <c r="AD18" s="62" t="n">
        <v>1224502.45</v>
      </c>
      <c r="AE18" s="62" t="n">
        <v>1225110.92</v>
      </c>
      <c r="AF18" s="62" t="n">
        <v>1937286.02</v>
      </c>
      <c r="AG18" s="62" t="n">
        <v>1947847.54</v>
      </c>
      <c r="AH18" s="62" t="n">
        <v>1948473.62</v>
      </c>
      <c r="AI18" s="62" t="n">
        <v>1950244.31</v>
      </c>
      <c r="AJ18" s="62" t="n">
        <v>1960351.31</v>
      </c>
      <c r="AK18" s="62" t="n">
        <v>2834201.75</v>
      </c>
      <c r="AL18" s="63" t="n">
        <v>5692656.92</v>
      </c>
    </row>
    <row r="19" customFormat="false" ht="15" hidden="false" customHeight="false" outlineLevel="0" collapsed="false">
      <c r="B19" s="64" t="s">
        <v>207</v>
      </c>
      <c r="C19" s="61" t="n">
        <v>84100</v>
      </c>
      <c r="D19" s="62" t="n">
        <v>104800</v>
      </c>
      <c r="E19" s="62" t="n">
        <v>132000</v>
      </c>
      <c r="F19" s="62" t="n">
        <v>142000</v>
      </c>
      <c r="G19" s="62" t="n">
        <v>187150</v>
      </c>
      <c r="H19" s="62" t="n">
        <v>235850</v>
      </c>
      <c r="I19" s="62" t="n">
        <v>254950</v>
      </c>
      <c r="J19" s="62" t="n">
        <v>271300</v>
      </c>
      <c r="K19" s="62" t="n">
        <v>279300</v>
      </c>
      <c r="L19" s="62" t="n">
        <v>355050</v>
      </c>
      <c r="M19" s="62" t="n">
        <v>483450</v>
      </c>
      <c r="N19" s="63" t="n">
        <v>652886.38</v>
      </c>
      <c r="O19" s="61" t="n">
        <v>97800</v>
      </c>
      <c r="P19" s="62" t="n">
        <v>159407.5</v>
      </c>
      <c r="Q19" s="62" t="n">
        <v>242519.36</v>
      </c>
      <c r="R19" s="62" t="n">
        <v>330272.49</v>
      </c>
      <c r="S19" s="62" t="n">
        <v>464687.49</v>
      </c>
      <c r="T19" s="62" t="n">
        <v>546269.49</v>
      </c>
      <c r="U19" s="62" t="n">
        <v>589819.49</v>
      </c>
      <c r="V19" s="62" t="n">
        <v>659749.49</v>
      </c>
      <c r="W19" s="62" t="n">
        <v>718899.49</v>
      </c>
      <c r="X19" s="62" t="n">
        <v>788499.49</v>
      </c>
      <c r="Y19" s="62" t="n">
        <v>923399.49</v>
      </c>
      <c r="Z19" s="63" t="n">
        <v>1073849.49</v>
      </c>
      <c r="AA19" s="61" t="n">
        <v>189327.5</v>
      </c>
      <c r="AB19" s="62" t="n">
        <v>370870.2</v>
      </c>
      <c r="AC19" s="62" t="n">
        <v>501751.22</v>
      </c>
      <c r="AD19" s="62" t="n">
        <v>607134.72</v>
      </c>
      <c r="AE19" s="62" t="n">
        <v>762117.72</v>
      </c>
      <c r="AF19" s="62" t="n">
        <v>902700.44</v>
      </c>
      <c r="AG19" s="62" t="n">
        <v>1023407.94</v>
      </c>
      <c r="AH19" s="62" t="n">
        <v>1123987.94</v>
      </c>
      <c r="AI19" s="62" t="n">
        <v>1220672.67</v>
      </c>
      <c r="AJ19" s="62" t="n">
        <v>1429060.67</v>
      </c>
      <c r="AK19" s="62" t="n">
        <v>1698030.67</v>
      </c>
      <c r="AL19" s="63" t="n">
        <v>1933485.67</v>
      </c>
    </row>
    <row r="20" customFormat="false" ht="15" hidden="false" customHeight="false" outlineLevel="0" collapsed="false">
      <c r="B20" s="64" t="s">
        <v>208</v>
      </c>
      <c r="C20" s="61" t="n">
        <v>4321.5</v>
      </c>
      <c r="D20" s="62" t="n">
        <v>13591.5</v>
      </c>
      <c r="E20" s="62" t="n">
        <v>20703.5</v>
      </c>
      <c r="F20" s="62" t="n">
        <v>23536.5</v>
      </c>
      <c r="G20" s="62" t="n">
        <v>24840</v>
      </c>
      <c r="H20" s="62" t="n">
        <v>26949.5</v>
      </c>
      <c r="I20" s="62" t="n">
        <v>31508.5</v>
      </c>
      <c r="J20" s="62" t="n">
        <v>36606</v>
      </c>
      <c r="K20" s="62" t="n">
        <v>40030.5</v>
      </c>
      <c r="L20" s="62" t="n">
        <v>41293.5</v>
      </c>
      <c r="M20" s="62" t="n">
        <v>41497</v>
      </c>
      <c r="N20" s="63" t="n">
        <v>44488.5</v>
      </c>
      <c r="O20" s="61" t="n">
        <v>7045.5</v>
      </c>
      <c r="P20" s="62" t="n">
        <v>16190.8</v>
      </c>
      <c r="Q20" s="62" t="n">
        <v>25887.8</v>
      </c>
      <c r="R20" s="62" t="n">
        <v>34533.8</v>
      </c>
      <c r="S20" s="62" t="n">
        <v>40945.8</v>
      </c>
      <c r="T20" s="62" t="n">
        <v>54400.8</v>
      </c>
      <c r="U20" s="62" t="n">
        <v>59902.3</v>
      </c>
      <c r="V20" s="62" t="n">
        <v>63094.3</v>
      </c>
      <c r="W20" s="62" t="n">
        <v>71963.8</v>
      </c>
      <c r="X20" s="62" t="n">
        <v>78672.8</v>
      </c>
      <c r="Y20" s="62" t="n">
        <v>80114.3</v>
      </c>
      <c r="Z20" s="63" t="n">
        <v>81837.3</v>
      </c>
      <c r="AA20" s="61" t="n">
        <v>800</v>
      </c>
      <c r="AB20" s="62" t="n">
        <v>31502.5</v>
      </c>
      <c r="AC20" s="62" t="n">
        <v>37338</v>
      </c>
      <c r="AD20" s="62" t="n">
        <v>58961</v>
      </c>
      <c r="AE20" s="62" t="n">
        <v>97780</v>
      </c>
      <c r="AF20" s="62" t="n">
        <v>114684</v>
      </c>
      <c r="AG20" s="62" t="n">
        <v>138563.5</v>
      </c>
      <c r="AH20" s="62" t="n">
        <v>151750</v>
      </c>
      <c r="AI20" s="62" t="n">
        <v>172134</v>
      </c>
      <c r="AJ20" s="62" t="n">
        <v>196045</v>
      </c>
      <c r="AK20" s="62" t="n">
        <v>231865</v>
      </c>
      <c r="AL20" s="63" t="n">
        <v>254680</v>
      </c>
    </row>
    <row r="21" customFormat="false" ht="15" hidden="false" customHeight="false" outlineLevel="0" collapsed="false">
      <c r="B21" s="54" t="s">
        <v>209</v>
      </c>
      <c r="C21" s="66" t="n">
        <v>4034289.06</v>
      </c>
      <c r="D21" s="66" t="n">
        <v>4856994.64</v>
      </c>
      <c r="E21" s="66" t="n">
        <v>5112009.84</v>
      </c>
      <c r="F21" s="66" t="n">
        <v>5423867.06</v>
      </c>
      <c r="G21" s="66" t="n">
        <v>6202921.94</v>
      </c>
      <c r="H21" s="66" t="n">
        <v>6867925.31</v>
      </c>
      <c r="I21" s="66" t="n">
        <v>7335524.53</v>
      </c>
      <c r="J21" s="66" t="n">
        <v>7643218.47</v>
      </c>
      <c r="K21" s="66" t="n">
        <v>7894577.87</v>
      </c>
      <c r="L21" s="66" t="n">
        <v>10942922.56</v>
      </c>
      <c r="M21" s="66" t="n">
        <v>15514973.94</v>
      </c>
      <c r="N21" s="66" t="n">
        <v>18530331.35</v>
      </c>
      <c r="O21" s="66" t="n">
        <v>2762144.35</v>
      </c>
      <c r="P21" s="66" t="n">
        <v>3616298.11</v>
      </c>
      <c r="Q21" s="66" t="n">
        <v>4588905.53</v>
      </c>
      <c r="R21" s="66" t="n">
        <v>5844055.84</v>
      </c>
      <c r="S21" s="66" t="n">
        <v>7384038.84</v>
      </c>
      <c r="T21" s="66" t="n">
        <v>8225544.27</v>
      </c>
      <c r="U21" s="66" t="n">
        <v>8889973.37</v>
      </c>
      <c r="V21" s="66" t="n">
        <v>9689021.36</v>
      </c>
      <c r="W21" s="66" t="n">
        <v>10345046.56</v>
      </c>
      <c r="X21" s="66" t="n">
        <v>11603791.2</v>
      </c>
      <c r="Y21" s="66" t="n">
        <v>15439862.44</v>
      </c>
      <c r="Z21" s="66" t="n">
        <v>18684521.29</v>
      </c>
      <c r="AA21" s="66" t="n">
        <v>2812358.95</v>
      </c>
      <c r="AB21" s="66" t="n">
        <v>4496484.86</v>
      </c>
      <c r="AC21" s="66" t="n">
        <v>5743946.77</v>
      </c>
      <c r="AD21" s="66" t="n">
        <v>7149176.08</v>
      </c>
      <c r="AE21" s="66" t="n">
        <v>8631165.87</v>
      </c>
      <c r="AF21" s="66" t="n">
        <v>11027333.58</v>
      </c>
      <c r="AG21" s="66" t="n">
        <v>12174348.43</v>
      </c>
      <c r="AH21" s="66" t="n">
        <v>13601955.4</v>
      </c>
      <c r="AI21" s="66" t="n">
        <v>14944154.74</v>
      </c>
      <c r="AJ21" s="66" t="n">
        <v>16920167.54</v>
      </c>
      <c r="AK21" s="66" t="n">
        <v>20234706.42</v>
      </c>
      <c r="AL21" s="66" t="n">
        <v>24559685.7</v>
      </c>
    </row>
    <row r="22" customFormat="false" ht="15" hidden="false" customHeight="false" outlineLevel="0" collapsed="false">
      <c r="B22" s="54"/>
      <c r="C22" s="6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60" t="n">
        <v>0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9"/>
      <c r="AA22" s="60" t="n">
        <v>0</v>
      </c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9"/>
    </row>
    <row r="23" customFormat="false" ht="16.5" hidden="false" customHeight="false" outlineLevel="0" collapsed="false">
      <c r="B23" s="54" t="s">
        <v>210</v>
      </c>
      <c r="C23" s="68" t="n">
        <v>2431608.72</v>
      </c>
      <c r="D23" s="68" t="n">
        <v>3304511.95</v>
      </c>
      <c r="E23" s="68" t="n">
        <v>4171989.84</v>
      </c>
      <c r="F23" s="68" t="n">
        <v>4491934.4</v>
      </c>
      <c r="G23" s="68" t="n">
        <v>6511514.59</v>
      </c>
      <c r="H23" s="68" t="n">
        <v>8233902.06</v>
      </c>
      <c r="I23" s="68" t="n">
        <v>9095612.07</v>
      </c>
      <c r="J23" s="68" t="n">
        <v>9280307.11</v>
      </c>
      <c r="K23" s="68" t="n">
        <v>9336583.25</v>
      </c>
      <c r="L23" s="68" t="n">
        <v>12093140.36</v>
      </c>
      <c r="M23" s="68" t="n">
        <v>15317956.34</v>
      </c>
      <c r="N23" s="68" t="n">
        <v>19252364.38</v>
      </c>
      <c r="O23" s="68" t="n">
        <v>2217333.89</v>
      </c>
      <c r="P23" s="68" t="n">
        <v>2956782.81</v>
      </c>
      <c r="Q23" s="68" t="n">
        <v>4087965.63</v>
      </c>
      <c r="R23" s="68" t="n">
        <v>5803736.71</v>
      </c>
      <c r="S23" s="68" t="n">
        <v>8398093.25</v>
      </c>
      <c r="T23" s="68" t="n">
        <v>9716247.76</v>
      </c>
      <c r="U23" s="68" t="n">
        <v>10068460.75</v>
      </c>
      <c r="V23" s="68" t="n">
        <v>10431626.9</v>
      </c>
      <c r="W23" s="68" t="n">
        <v>10648972.53</v>
      </c>
      <c r="X23" s="68" t="n">
        <v>11931260.16</v>
      </c>
      <c r="Y23" s="68" t="n">
        <v>14550421.17</v>
      </c>
      <c r="Z23" s="68" t="n">
        <v>17670775.11</v>
      </c>
      <c r="AA23" s="68" t="n">
        <v>3905569.2</v>
      </c>
      <c r="AB23" s="68" t="n">
        <v>5047741.99</v>
      </c>
      <c r="AC23" s="68" t="n">
        <v>5696657.7</v>
      </c>
      <c r="AD23" s="68" t="n">
        <v>6620446.46</v>
      </c>
      <c r="AE23" s="68" t="n">
        <v>8902520.93</v>
      </c>
      <c r="AF23" s="68" t="n">
        <v>10539632.96</v>
      </c>
      <c r="AG23" s="68" t="n">
        <v>11627355.35</v>
      </c>
      <c r="AH23" s="68" t="n">
        <v>11514734.14</v>
      </c>
      <c r="AI23" s="68" t="n">
        <v>12084466.58</v>
      </c>
      <c r="AJ23" s="68" t="n">
        <v>15093738.01</v>
      </c>
      <c r="AK23" s="68" t="n">
        <v>20787995.21</v>
      </c>
      <c r="AL23" s="68" t="n">
        <v>25031484.03</v>
      </c>
    </row>
    <row r="24" customFormat="false" ht="16.5" hidden="false" customHeight="false" outlineLevel="0" collapsed="false">
      <c r="B24" s="54"/>
      <c r="C24" s="103"/>
      <c r="D24" s="104"/>
      <c r="E24" s="104"/>
      <c r="F24" s="104"/>
      <c r="G24" s="104"/>
      <c r="H24" s="106"/>
      <c r="I24" s="106"/>
      <c r="J24" s="106"/>
      <c r="K24" s="106"/>
      <c r="L24" s="106"/>
      <c r="M24" s="106"/>
      <c r="N24" s="107"/>
      <c r="O24" s="103" t="n">
        <v>0</v>
      </c>
      <c r="P24" s="104" t="n">
        <v>0</v>
      </c>
      <c r="Q24" s="104" t="n">
        <v>0</v>
      </c>
      <c r="R24" s="104" t="n">
        <v>0</v>
      </c>
      <c r="S24" s="104" t="n">
        <v>0</v>
      </c>
      <c r="T24" s="106" t="n">
        <v>0</v>
      </c>
      <c r="U24" s="106" t="n">
        <v>166807</v>
      </c>
      <c r="V24" s="106" t="n">
        <v>166807</v>
      </c>
      <c r="W24" s="106" t="n">
        <v>166807</v>
      </c>
      <c r="X24" s="106" t="n">
        <v>166807</v>
      </c>
      <c r="Y24" s="106" t="n">
        <v>165807</v>
      </c>
      <c r="Z24" s="107" t="n">
        <v>165807</v>
      </c>
      <c r="AA24" s="103" t="n">
        <v>-1769</v>
      </c>
      <c r="AB24" s="104" t="n">
        <v>-1769</v>
      </c>
      <c r="AC24" s="104" t="n">
        <v>-13294</v>
      </c>
      <c r="AD24" s="104" t="n">
        <v>-13294</v>
      </c>
      <c r="AE24" s="104" t="n">
        <v>-13294</v>
      </c>
      <c r="AF24" s="106" t="n">
        <v>-17929</v>
      </c>
      <c r="AG24" s="106" t="n">
        <v>-17929</v>
      </c>
      <c r="AH24" s="106" t="n">
        <v>-17929</v>
      </c>
      <c r="AI24" s="106" t="n">
        <v>-17929</v>
      </c>
      <c r="AJ24" s="106" t="n">
        <v>-17929</v>
      </c>
      <c r="AK24" s="106" t="n">
        <v>-17929</v>
      </c>
      <c r="AL24" s="107" t="n">
        <v>77131.26</v>
      </c>
    </row>
    <row r="25" customFormat="false" ht="15" hidden="false" customHeight="false" outlineLevel="0" collapsed="false">
      <c r="B25" s="54"/>
      <c r="C25" s="69" t="n">
        <v>10711.9326872247</v>
      </c>
      <c r="D25" s="70" t="n">
        <v>10044.1092705167</v>
      </c>
      <c r="E25" s="70" t="n">
        <v>8709.79089770355</v>
      </c>
      <c r="F25" s="70" t="n">
        <v>7280.28265802269</v>
      </c>
      <c r="G25" s="70" t="n">
        <v>7332.78670045045</v>
      </c>
      <c r="H25" s="62"/>
      <c r="I25" s="62"/>
      <c r="J25" s="62"/>
      <c r="K25" s="62"/>
      <c r="L25" s="62"/>
      <c r="M25" s="62"/>
      <c r="N25" s="63"/>
      <c r="O25" s="69" t="n">
        <v>6125.23174033149</v>
      </c>
      <c r="P25" s="70" t="n">
        <v>4446.28993984962</v>
      </c>
      <c r="Q25" s="70" t="n">
        <v>3381.27843672457</v>
      </c>
      <c r="R25" s="70" t="n">
        <v>3504.6719263285</v>
      </c>
      <c r="S25" s="70" t="n">
        <v>3834.74577625571</v>
      </c>
      <c r="T25" s="62"/>
      <c r="U25" s="62"/>
      <c r="V25" s="62"/>
      <c r="W25" s="62"/>
      <c r="X25" s="62"/>
      <c r="Y25" s="62"/>
      <c r="Z25" s="63"/>
      <c r="AA25" s="69" t="n">
        <v>4962.60381194409</v>
      </c>
      <c r="AB25" s="70" t="n">
        <v>3394.58102891728</v>
      </c>
      <c r="AC25" s="70" t="n">
        <v>2900.53854378819</v>
      </c>
      <c r="AD25" s="70" t="n">
        <v>2723.3428465652</v>
      </c>
      <c r="AE25" s="70" t="n">
        <v>2914.08213747954</v>
      </c>
      <c r="AF25" s="62"/>
      <c r="AG25" s="62"/>
      <c r="AH25" s="62"/>
      <c r="AI25" s="62"/>
      <c r="AJ25" s="62"/>
      <c r="AK25" s="62"/>
      <c r="AL25" s="63"/>
    </row>
    <row r="26" customFormat="false" ht="15" hidden="false" customHeight="false" outlineLevel="0" collapsed="false">
      <c r="B26" s="54" t="s">
        <v>211</v>
      </c>
      <c r="C26" s="6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  <c r="O26" s="61" t="n">
        <v>0</v>
      </c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3"/>
      <c r="AA26" s="61" t="n">
        <v>0</v>
      </c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</row>
    <row r="27" customFormat="false" ht="15" hidden="false" customHeight="false" outlineLevel="0" collapsed="false">
      <c r="B27" s="64" t="s">
        <v>212</v>
      </c>
      <c r="C27" s="61" t="n">
        <v>53025</v>
      </c>
      <c r="D27" s="62" t="n">
        <v>95225</v>
      </c>
      <c r="E27" s="62" t="n">
        <v>114275</v>
      </c>
      <c r="F27" s="62" t="n">
        <v>144402</v>
      </c>
      <c r="G27" s="62" t="n">
        <v>272837</v>
      </c>
      <c r="H27" s="62" t="n">
        <v>356136</v>
      </c>
      <c r="I27" s="62" t="n">
        <v>379879</v>
      </c>
      <c r="J27" s="62" t="n">
        <v>395475.48</v>
      </c>
      <c r="K27" s="62" t="n">
        <v>398321.48</v>
      </c>
      <c r="L27" s="62" t="n">
        <v>549060.04</v>
      </c>
      <c r="M27" s="62" t="n">
        <v>697201.68</v>
      </c>
      <c r="N27" s="63" t="n">
        <v>809765.68</v>
      </c>
      <c r="O27" s="61" t="n">
        <v>23995</v>
      </c>
      <c r="P27" s="62" t="n">
        <v>72041</v>
      </c>
      <c r="Q27" s="62" t="n">
        <v>205228.5</v>
      </c>
      <c r="R27" s="62" t="n">
        <v>406991.31</v>
      </c>
      <c r="S27" s="62" t="n">
        <v>601717.31</v>
      </c>
      <c r="T27" s="62" t="n">
        <v>635615.61</v>
      </c>
      <c r="U27" s="62" t="n">
        <v>656769.07</v>
      </c>
      <c r="V27" s="62" t="n">
        <v>656769.07</v>
      </c>
      <c r="W27" s="62" t="n">
        <v>656769.07</v>
      </c>
      <c r="X27" s="62" t="n">
        <v>872400.05</v>
      </c>
      <c r="Y27" s="62" t="n">
        <v>1118128.24</v>
      </c>
      <c r="Z27" s="63" t="n">
        <v>1273370.94</v>
      </c>
      <c r="AA27" s="61" t="n">
        <v>52475.74</v>
      </c>
      <c r="AB27" s="62" t="n">
        <v>181545.3</v>
      </c>
      <c r="AC27" s="62" t="n">
        <v>300186.71</v>
      </c>
      <c r="AD27" s="62" t="n">
        <v>386414.03</v>
      </c>
      <c r="AE27" s="62" t="n">
        <v>673986.13</v>
      </c>
      <c r="AF27" s="62" t="n">
        <v>754568.51</v>
      </c>
      <c r="AG27" s="62" t="n">
        <v>809908.31</v>
      </c>
      <c r="AH27" s="62" t="n">
        <v>809908.31</v>
      </c>
      <c r="AI27" s="62" t="n">
        <v>809908.31</v>
      </c>
      <c r="AJ27" s="62" t="n">
        <v>977933.91</v>
      </c>
      <c r="AK27" s="62" t="n">
        <v>1523622.87</v>
      </c>
      <c r="AL27" s="63" t="n">
        <v>2057950.11</v>
      </c>
    </row>
    <row r="28" customFormat="false" ht="15" hidden="false" customHeight="false" outlineLevel="0" collapsed="false">
      <c r="B28" s="64" t="s">
        <v>213</v>
      </c>
      <c r="C28" s="61" t="n">
        <v>6840</v>
      </c>
      <c r="D28" s="62" t="n">
        <v>9690</v>
      </c>
      <c r="E28" s="62" t="n">
        <v>9960</v>
      </c>
      <c r="F28" s="62" t="n">
        <v>10620</v>
      </c>
      <c r="G28" s="62" t="n">
        <v>15270</v>
      </c>
      <c r="H28" s="62" t="n">
        <v>20100</v>
      </c>
      <c r="I28" s="62" t="n">
        <v>22830</v>
      </c>
      <c r="J28" s="62" t="n">
        <v>23310</v>
      </c>
      <c r="K28" s="62" t="n">
        <v>23820</v>
      </c>
      <c r="L28" s="62" t="n">
        <v>29130</v>
      </c>
      <c r="M28" s="62" t="n">
        <v>40740</v>
      </c>
      <c r="N28" s="63" t="n">
        <v>59010</v>
      </c>
      <c r="O28" s="61" t="n">
        <v>2880</v>
      </c>
      <c r="P28" s="62" t="n">
        <v>2880</v>
      </c>
      <c r="Q28" s="62" t="n">
        <v>3150</v>
      </c>
      <c r="R28" s="62" t="n">
        <v>3150</v>
      </c>
      <c r="S28" s="62" t="n">
        <v>3150</v>
      </c>
      <c r="T28" s="62" t="n">
        <v>3150</v>
      </c>
      <c r="U28" s="62" t="n">
        <v>3150</v>
      </c>
      <c r="V28" s="62" t="n">
        <v>3150</v>
      </c>
      <c r="W28" s="62" t="n">
        <v>3150</v>
      </c>
      <c r="X28" s="62" t="n">
        <v>3150</v>
      </c>
      <c r="Y28" s="62" t="n">
        <v>3150</v>
      </c>
      <c r="Z28" s="63" t="n">
        <v>3150</v>
      </c>
      <c r="AA28" s="61" t="n">
        <v>0</v>
      </c>
      <c r="AB28" s="62" t="n">
        <v>0</v>
      </c>
      <c r="AC28" s="62" t="n">
        <v>0</v>
      </c>
      <c r="AD28" s="62" t="n">
        <v>0</v>
      </c>
      <c r="AE28" s="62" t="n">
        <v>0</v>
      </c>
      <c r="AF28" s="62" t="n">
        <v>0</v>
      </c>
      <c r="AG28" s="62" t="n">
        <v>0</v>
      </c>
      <c r="AH28" s="62" t="n">
        <v>0</v>
      </c>
      <c r="AI28" s="62" t="n">
        <v>0</v>
      </c>
      <c r="AJ28" s="62" t="n">
        <v>0</v>
      </c>
      <c r="AK28" s="62" t="n">
        <v>0</v>
      </c>
      <c r="AL28" s="63" t="n">
        <v>0</v>
      </c>
    </row>
    <row r="29" customFormat="false" ht="15" hidden="false" customHeight="false" outlineLevel="0" collapsed="false">
      <c r="B29" s="64" t="s">
        <v>214</v>
      </c>
      <c r="C29" s="61" t="n">
        <v>0</v>
      </c>
      <c r="D29" s="62" t="n">
        <v>0</v>
      </c>
      <c r="E29" s="62" t="n">
        <v>0</v>
      </c>
      <c r="F29" s="62" t="n">
        <v>0</v>
      </c>
      <c r="G29" s="62" t="n">
        <v>0</v>
      </c>
      <c r="H29" s="62" t="n">
        <v>0</v>
      </c>
      <c r="I29" s="62" t="n">
        <v>0</v>
      </c>
      <c r="J29" s="62" t="n">
        <v>0</v>
      </c>
      <c r="K29" s="62" t="n">
        <v>0</v>
      </c>
      <c r="L29" s="62" t="n">
        <v>0</v>
      </c>
      <c r="M29" s="62" t="n">
        <v>0</v>
      </c>
      <c r="N29" s="63" t="n">
        <v>0</v>
      </c>
      <c r="O29" s="61" t="n">
        <v>0</v>
      </c>
      <c r="P29" s="62" t="n">
        <v>0</v>
      </c>
      <c r="Q29" s="62" t="n">
        <v>0</v>
      </c>
      <c r="R29" s="62" t="n">
        <v>0</v>
      </c>
      <c r="S29" s="62" t="n">
        <v>0</v>
      </c>
      <c r="T29" s="62" t="n">
        <v>0</v>
      </c>
      <c r="U29" s="62" t="n">
        <v>0</v>
      </c>
      <c r="V29" s="62" t="n">
        <v>0</v>
      </c>
      <c r="W29" s="62" t="n">
        <v>0</v>
      </c>
      <c r="X29" s="62" t="n">
        <v>0</v>
      </c>
      <c r="Y29" s="62" t="n">
        <v>0</v>
      </c>
      <c r="Z29" s="63" t="n">
        <v>0</v>
      </c>
      <c r="AA29" s="61" t="n">
        <v>0</v>
      </c>
      <c r="AB29" s="62" t="n">
        <v>0</v>
      </c>
      <c r="AC29" s="62" t="n">
        <v>0</v>
      </c>
      <c r="AD29" s="62" t="n">
        <v>0</v>
      </c>
      <c r="AE29" s="62" t="n">
        <v>0</v>
      </c>
      <c r="AF29" s="62" t="n">
        <v>0</v>
      </c>
      <c r="AG29" s="62" t="n">
        <v>0</v>
      </c>
      <c r="AH29" s="62" t="n">
        <v>0</v>
      </c>
      <c r="AI29" s="62" t="n">
        <v>0</v>
      </c>
      <c r="AJ29" s="62" t="n">
        <v>0</v>
      </c>
      <c r="AK29" s="62" t="n">
        <v>0</v>
      </c>
      <c r="AL29" s="63" t="n">
        <v>0</v>
      </c>
    </row>
    <row r="30" customFormat="false" ht="15" hidden="false" customHeight="false" outlineLevel="0" collapsed="false">
      <c r="B30" s="64" t="s">
        <v>215</v>
      </c>
      <c r="C30" s="61" t="n">
        <v>33969.99</v>
      </c>
      <c r="D30" s="62" t="n">
        <v>68956.77</v>
      </c>
      <c r="E30" s="62" t="n">
        <v>103943.55</v>
      </c>
      <c r="F30" s="62" t="n">
        <v>138930.33</v>
      </c>
      <c r="G30" s="62" t="n">
        <v>173917.11</v>
      </c>
      <c r="H30" s="62" t="n">
        <v>208903.89</v>
      </c>
      <c r="I30" s="62" t="n">
        <v>249561.65</v>
      </c>
      <c r="J30" s="62" t="n">
        <v>284548.43</v>
      </c>
      <c r="K30" s="62" t="n">
        <v>319535.21</v>
      </c>
      <c r="L30" s="62" t="n">
        <v>382033.88</v>
      </c>
      <c r="M30" s="62" t="n">
        <v>442451.08</v>
      </c>
      <c r="N30" s="63" t="n">
        <v>503491.43</v>
      </c>
      <c r="O30" s="61" t="n">
        <v>66195.01</v>
      </c>
      <c r="P30" s="62" t="n">
        <v>140130.02</v>
      </c>
      <c r="Q30" s="62" t="n">
        <v>215508.16</v>
      </c>
      <c r="R30" s="62" t="n">
        <v>298983.86</v>
      </c>
      <c r="S30" s="62" t="n">
        <v>376199.34</v>
      </c>
      <c r="T30" s="62" t="n">
        <v>453693.62</v>
      </c>
      <c r="U30" s="62" t="n">
        <v>531220.78</v>
      </c>
      <c r="V30" s="62" t="n">
        <v>615943.84</v>
      </c>
      <c r="W30" s="62" t="n">
        <v>700756.9</v>
      </c>
      <c r="X30" s="62" t="n">
        <v>783349.96</v>
      </c>
      <c r="Y30" s="62" t="n">
        <v>850773.02</v>
      </c>
      <c r="Z30" s="63" t="n">
        <v>948607.81</v>
      </c>
      <c r="AA30" s="61" t="n">
        <v>138376.98</v>
      </c>
      <c r="AB30" s="62" t="n">
        <v>281313.96</v>
      </c>
      <c r="AC30" s="62" t="n">
        <v>424850.94</v>
      </c>
      <c r="AD30" s="62" t="n">
        <v>548690.42</v>
      </c>
      <c r="AE30" s="62" t="n">
        <v>672799.9</v>
      </c>
      <c r="AF30" s="62" t="n">
        <v>792799.38</v>
      </c>
      <c r="AG30" s="62" t="n">
        <v>918118.31</v>
      </c>
      <c r="AH30" s="62" t="n">
        <v>1042861.13</v>
      </c>
      <c r="AI30" s="62" t="n">
        <v>1197162.18</v>
      </c>
      <c r="AJ30" s="62" t="n">
        <v>1378475.04</v>
      </c>
      <c r="AK30" s="62" t="n">
        <v>1538912.09</v>
      </c>
      <c r="AL30" s="63" t="n">
        <v>1673651.16</v>
      </c>
    </row>
    <row r="31" customFormat="false" ht="15" hidden="false" customHeight="false" outlineLevel="0" collapsed="false">
      <c r="B31" s="54" t="s">
        <v>216</v>
      </c>
      <c r="C31" s="66" t="n">
        <v>93834.99</v>
      </c>
      <c r="D31" s="66" t="n">
        <v>173871.77</v>
      </c>
      <c r="E31" s="66" t="n">
        <v>228178.55</v>
      </c>
      <c r="F31" s="66" t="n">
        <v>293952.33</v>
      </c>
      <c r="G31" s="66" t="n">
        <v>462024.11</v>
      </c>
      <c r="H31" s="66" t="n">
        <v>585139.89</v>
      </c>
      <c r="I31" s="66" t="n">
        <v>652270.65</v>
      </c>
      <c r="J31" s="66" t="n">
        <v>703333.91</v>
      </c>
      <c r="K31" s="66" t="n">
        <v>741676.69</v>
      </c>
      <c r="L31" s="66" t="n">
        <v>960223.92</v>
      </c>
      <c r="M31" s="66" t="n">
        <v>1180392.76</v>
      </c>
      <c r="N31" s="66" t="n">
        <v>1372267.11</v>
      </c>
      <c r="O31" s="66" t="n">
        <v>93070.01</v>
      </c>
      <c r="P31" s="66" t="n">
        <v>215051.02</v>
      </c>
      <c r="Q31" s="66" t="n">
        <v>423886.66</v>
      </c>
      <c r="R31" s="66" t="n">
        <v>709125.17</v>
      </c>
      <c r="S31" s="66" t="n">
        <v>981066.65</v>
      </c>
      <c r="T31" s="66" t="n">
        <v>1092459.23</v>
      </c>
      <c r="U31" s="66" t="n">
        <v>1191139.85</v>
      </c>
      <c r="V31" s="66" t="n">
        <v>1275862.91</v>
      </c>
      <c r="W31" s="66" t="n">
        <v>1360675.97</v>
      </c>
      <c r="X31" s="66" t="n">
        <v>1658900.01</v>
      </c>
      <c r="Y31" s="66" t="n">
        <v>1972051.26</v>
      </c>
      <c r="Z31" s="66" t="n">
        <v>2225128.75</v>
      </c>
      <c r="AA31" s="66" t="n">
        <v>190852.72</v>
      </c>
      <c r="AB31" s="66" t="n">
        <v>462859.26</v>
      </c>
      <c r="AC31" s="66" t="n">
        <v>725037.65</v>
      </c>
      <c r="AD31" s="66" t="n">
        <v>935104.45</v>
      </c>
      <c r="AE31" s="66" t="n">
        <v>1346786.03</v>
      </c>
      <c r="AF31" s="66" t="n">
        <v>1547367.89</v>
      </c>
      <c r="AG31" s="66" t="n">
        <v>1728026.62</v>
      </c>
      <c r="AH31" s="66" t="n">
        <v>1852769.44</v>
      </c>
      <c r="AI31" s="66" t="n">
        <v>2007070.49</v>
      </c>
      <c r="AJ31" s="66" t="n">
        <v>2356408.95</v>
      </c>
      <c r="AK31" s="66" t="n">
        <v>3062534.96</v>
      </c>
      <c r="AL31" s="66" t="n">
        <v>3731601.27</v>
      </c>
    </row>
    <row r="32" customFormat="false" ht="15" hidden="false" customHeight="false" outlineLevel="0" collapsed="false">
      <c r="B32" s="64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4"/>
      <c r="O32" s="71" t="n">
        <v>0</v>
      </c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4"/>
      <c r="AA32" s="71" t="n">
        <v>0</v>
      </c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4"/>
    </row>
    <row r="33" customFormat="false" ht="15" hidden="false" customHeight="false" outlineLevel="0" collapsed="false">
      <c r="B33" s="54" t="s">
        <v>217</v>
      </c>
      <c r="C33" s="71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4"/>
      <c r="O33" s="71" t="n">
        <v>0</v>
      </c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4"/>
      <c r="AA33" s="71" t="n">
        <v>0</v>
      </c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4"/>
    </row>
    <row r="34" customFormat="false" ht="15" hidden="false" customHeight="false" outlineLevel="0" collapsed="false">
      <c r="B34" s="64" t="s">
        <v>218</v>
      </c>
      <c r="C34" s="61" t="n">
        <v>13916.75</v>
      </c>
      <c r="D34" s="62" t="n">
        <v>27833.5</v>
      </c>
      <c r="E34" s="62" t="n">
        <v>41750.25</v>
      </c>
      <c r="F34" s="62" t="n">
        <v>55667</v>
      </c>
      <c r="G34" s="62" t="n">
        <v>69583.75</v>
      </c>
      <c r="H34" s="62" t="n">
        <v>83500.5</v>
      </c>
      <c r="I34" s="62" t="n">
        <v>97417.25</v>
      </c>
      <c r="J34" s="62" t="n">
        <v>111334</v>
      </c>
      <c r="K34" s="62" t="n">
        <v>125250.75</v>
      </c>
      <c r="L34" s="62" t="n">
        <v>139167.5</v>
      </c>
      <c r="M34" s="62" t="n">
        <v>153084.25</v>
      </c>
      <c r="N34" s="63" t="n">
        <v>167001</v>
      </c>
      <c r="O34" s="61" t="n">
        <v>13916.75</v>
      </c>
      <c r="P34" s="62" t="n">
        <v>27833.5</v>
      </c>
      <c r="Q34" s="62" t="n">
        <v>41750.25</v>
      </c>
      <c r="R34" s="62" t="n">
        <v>55667</v>
      </c>
      <c r="S34" s="62" t="n">
        <v>69583.75</v>
      </c>
      <c r="T34" s="62" t="n">
        <v>83500.5</v>
      </c>
      <c r="U34" s="62" t="n">
        <v>97417.25</v>
      </c>
      <c r="V34" s="62" t="n">
        <v>135328.51</v>
      </c>
      <c r="W34" s="62" t="n">
        <v>189771.22</v>
      </c>
      <c r="X34" s="62" t="n">
        <v>229157.76</v>
      </c>
      <c r="Y34" s="62" t="n">
        <v>260120.69</v>
      </c>
      <c r="Z34" s="63" t="n">
        <v>283508.4</v>
      </c>
      <c r="AA34" s="61" t="n">
        <v>16300.9</v>
      </c>
      <c r="AB34" s="62" t="n">
        <v>27434.3</v>
      </c>
      <c r="AC34" s="62" t="n">
        <v>43087.7</v>
      </c>
      <c r="AD34" s="62" t="n">
        <v>55691.1</v>
      </c>
      <c r="AE34" s="62" t="n">
        <v>82632.53</v>
      </c>
      <c r="AF34" s="62" t="n">
        <v>107027.06</v>
      </c>
      <c r="AG34" s="62" t="n">
        <v>118710.46</v>
      </c>
      <c r="AH34" s="62" t="n">
        <v>131043.86</v>
      </c>
      <c r="AI34" s="62" t="n">
        <v>147022.45</v>
      </c>
      <c r="AJ34" s="62" t="n">
        <v>163755.85</v>
      </c>
      <c r="AK34" s="62" t="n">
        <v>182239.25</v>
      </c>
      <c r="AL34" s="63" t="n">
        <v>199172.65</v>
      </c>
    </row>
    <row r="35" customFormat="false" ht="15" hidden="false" customHeight="false" outlineLevel="0" collapsed="false">
      <c r="B35" s="64" t="s">
        <v>219</v>
      </c>
      <c r="C35" s="61" t="n">
        <v>0</v>
      </c>
      <c r="D35" s="62" t="n">
        <v>1362.62</v>
      </c>
      <c r="E35" s="62" t="n">
        <v>1362.62</v>
      </c>
      <c r="F35" s="62" t="n">
        <v>1362.62</v>
      </c>
      <c r="G35" s="62" t="n">
        <v>1362.62</v>
      </c>
      <c r="H35" s="62" t="n">
        <v>1362.62</v>
      </c>
      <c r="I35" s="62" t="n">
        <v>3970.82</v>
      </c>
      <c r="J35" s="62" t="n">
        <v>5167.84</v>
      </c>
      <c r="K35" s="62" t="n">
        <v>5706.04</v>
      </c>
      <c r="L35" s="62" t="n">
        <v>16063.92</v>
      </c>
      <c r="M35" s="62" t="n">
        <v>21143.1</v>
      </c>
      <c r="N35" s="63" t="n">
        <v>24552.95</v>
      </c>
      <c r="O35" s="61" t="n">
        <v>3663.23</v>
      </c>
      <c r="P35" s="62" t="n">
        <v>3848.71</v>
      </c>
      <c r="Q35" s="62" t="n">
        <v>3848.71</v>
      </c>
      <c r="R35" s="62" t="n">
        <v>12056.2</v>
      </c>
      <c r="S35" s="62" t="n">
        <v>54063.38</v>
      </c>
      <c r="T35" s="62" t="n">
        <v>86494.24</v>
      </c>
      <c r="U35" s="62" t="n">
        <v>99663.32</v>
      </c>
      <c r="V35" s="62" t="n">
        <v>116463.83</v>
      </c>
      <c r="W35" s="62" t="n">
        <v>128139.45</v>
      </c>
      <c r="X35" s="62" t="n">
        <v>137427.52</v>
      </c>
      <c r="Y35" s="62" t="n">
        <v>157000.02</v>
      </c>
      <c r="Z35" s="63" t="n">
        <v>176578.07</v>
      </c>
      <c r="AA35" s="61" t="n">
        <v>31635.06</v>
      </c>
      <c r="AB35" s="62" t="n">
        <v>34431.97</v>
      </c>
      <c r="AC35" s="62" t="n">
        <v>35095.39</v>
      </c>
      <c r="AD35" s="62" t="n">
        <v>36811.08</v>
      </c>
      <c r="AE35" s="62" t="n">
        <v>71740.48</v>
      </c>
      <c r="AF35" s="62" t="n">
        <v>109383.96</v>
      </c>
      <c r="AG35" s="62" t="n">
        <v>119135.9</v>
      </c>
      <c r="AH35" s="62" t="n">
        <v>120309.67</v>
      </c>
      <c r="AI35" s="62" t="n">
        <v>120541.52</v>
      </c>
      <c r="AJ35" s="62" t="n">
        <v>141442.8</v>
      </c>
      <c r="AK35" s="62" t="n">
        <v>168254.23</v>
      </c>
      <c r="AL35" s="63" t="n">
        <v>190113.3</v>
      </c>
    </row>
    <row r="36" customFormat="false" ht="15" hidden="false" customHeight="false" outlineLevel="0" collapsed="false">
      <c r="B36" s="64" t="s">
        <v>220</v>
      </c>
      <c r="C36" s="61" t="n">
        <v>6700</v>
      </c>
      <c r="D36" s="62" t="n">
        <v>13400</v>
      </c>
      <c r="E36" s="62" t="n">
        <v>20100</v>
      </c>
      <c r="F36" s="62" t="n">
        <v>27300</v>
      </c>
      <c r="G36" s="62" t="n">
        <v>34300</v>
      </c>
      <c r="H36" s="62" t="n">
        <v>41200</v>
      </c>
      <c r="I36" s="62" t="n">
        <v>48100</v>
      </c>
      <c r="J36" s="62" t="n">
        <v>55000</v>
      </c>
      <c r="K36" s="62" t="n">
        <v>61900</v>
      </c>
      <c r="L36" s="62" t="n">
        <v>70400</v>
      </c>
      <c r="M36" s="62" t="n">
        <v>79800</v>
      </c>
      <c r="N36" s="63" t="n">
        <v>89300</v>
      </c>
      <c r="O36" s="61" t="n">
        <v>9500</v>
      </c>
      <c r="P36" s="62" t="n">
        <v>19100</v>
      </c>
      <c r="Q36" s="62" t="n">
        <v>29000</v>
      </c>
      <c r="R36" s="62" t="n">
        <v>38900</v>
      </c>
      <c r="S36" s="62" t="n">
        <v>48800</v>
      </c>
      <c r="T36" s="62" t="n">
        <v>58300</v>
      </c>
      <c r="U36" s="62" t="n">
        <v>67900</v>
      </c>
      <c r="V36" s="62" t="n">
        <v>77300</v>
      </c>
      <c r="W36" s="62" t="n">
        <v>86900</v>
      </c>
      <c r="X36" s="62" t="n">
        <v>96700</v>
      </c>
      <c r="Y36" s="62" t="n">
        <v>106300</v>
      </c>
      <c r="Z36" s="63" t="n">
        <v>116100</v>
      </c>
      <c r="AA36" s="61" t="n">
        <v>14100</v>
      </c>
      <c r="AB36" s="62" t="n">
        <v>28400</v>
      </c>
      <c r="AC36" s="62" t="n">
        <v>42900</v>
      </c>
      <c r="AD36" s="62" t="n">
        <v>57600</v>
      </c>
      <c r="AE36" s="62" t="n">
        <v>72400</v>
      </c>
      <c r="AF36" s="62" t="n">
        <v>86700</v>
      </c>
      <c r="AG36" s="62" t="n">
        <v>100600</v>
      </c>
      <c r="AH36" s="62" t="n">
        <v>114800</v>
      </c>
      <c r="AI36" s="62" t="n">
        <v>129500</v>
      </c>
      <c r="AJ36" s="62" t="n">
        <v>146000</v>
      </c>
      <c r="AK36" s="62" t="n">
        <v>162900</v>
      </c>
      <c r="AL36" s="63" t="n">
        <v>189000</v>
      </c>
    </row>
    <row r="37" customFormat="false" ht="15" hidden="false" customHeight="false" outlineLevel="0" collapsed="false">
      <c r="B37" s="64" t="s">
        <v>221</v>
      </c>
      <c r="C37" s="61" t="n">
        <v>4963.2</v>
      </c>
      <c r="D37" s="62" t="n">
        <v>10891.05</v>
      </c>
      <c r="E37" s="62" t="n">
        <v>16367.7</v>
      </c>
      <c r="F37" s="62" t="n">
        <v>21775.05</v>
      </c>
      <c r="G37" s="62" t="n">
        <v>28017.83</v>
      </c>
      <c r="H37" s="62" t="n">
        <v>34051.45</v>
      </c>
      <c r="I37" s="62" t="n">
        <v>40232.19</v>
      </c>
      <c r="J37" s="62" t="n">
        <v>46381.91</v>
      </c>
      <c r="K37" s="62" t="n">
        <v>51833.91</v>
      </c>
      <c r="L37" s="62" t="n">
        <v>57285.91</v>
      </c>
      <c r="M37" s="62" t="n">
        <v>65087.91</v>
      </c>
      <c r="N37" s="63" t="n">
        <v>73674.81</v>
      </c>
      <c r="O37" s="61" t="n">
        <v>8811.8</v>
      </c>
      <c r="P37" s="62" t="n">
        <v>17603.15</v>
      </c>
      <c r="Q37" s="62" t="n">
        <v>27101.85</v>
      </c>
      <c r="R37" s="62" t="n">
        <v>36511.25</v>
      </c>
      <c r="S37" s="62" t="n">
        <v>45685.42</v>
      </c>
      <c r="T37" s="62" t="n">
        <v>55094.82</v>
      </c>
      <c r="U37" s="62" t="n">
        <v>64653.92</v>
      </c>
      <c r="V37" s="62" t="n">
        <v>74170.25</v>
      </c>
      <c r="W37" s="62" t="n">
        <v>82268.87</v>
      </c>
      <c r="X37" s="62" t="n">
        <v>90386.07</v>
      </c>
      <c r="Y37" s="62" t="n">
        <v>98589.41</v>
      </c>
      <c r="Z37" s="63" t="n">
        <v>107107.01</v>
      </c>
      <c r="AA37" s="61" t="n">
        <v>8073.6</v>
      </c>
      <c r="AB37" s="62" t="n">
        <v>19580.8</v>
      </c>
      <c r="AC37" s="62" t="n">
        <v>31180.8</v>
      </c>
      <c r="AD37" s="62" t="n">
        <v>31180.8</v>
      </c>
      <c r="AE37" s="62" t="n">
        <v>31180.8</v>
      </c>
      <c r="AF37" s="62" t="n">
        <v>31180.8</v>
      </c>
      <c r="AG37" s="62" t="n">
        <v>31180.8</v>
      </c>
      <c r="AH37" s="62" t="n">
        <v>31180.8</v>
      </c>
      <c r="AI37" s="62" t="n">
        <v>31180.8</v>
      </c>
      <c r="AJ37" s="62" t="n">
        <v>31180.8</v>
      </c>
      <c r="AK37" s="62" t="n">
        <v>31180.8</v>
      </c>
      <c r="AL37" s="63" t="n">
        <v>31180.8</v>
      </c>
    </row>
    <row r="38" customFormat="false" ht="15" hidden="false" customHeight="false" outlineLevel="0" collapsed="false">
      <c r="B38" s="64" t="s">
        <v>222</v>
      </c>
      <c r="C38" s="61" t="n">
        <v>0</v>
      </c>
      <c r="D38" s="62" t="n">
        <v>0</v>
      </c>
      <c r="E38" s="62" t="n">
        <v>0</v>
      </c>
      <c r="F38" s="62" t="n">
        <v>0</v>
      </c>
      <c r="G38" s="62" t="n">
        <v>0</v>
      </c>
      <c r="H38" s="62" t="n">
        <v>0</v>
      </c>
      <c r="I38" s="62" t="n">
        <v>0</v>
      </c>
      <c r="J38" s="62" t="n">
        <v>0</v>
      </c>
      <c r="K38" s="62" t="n">
        <v>0</v>
      </c>
      <c r="L38" s="62" t="n">
        <v>0</v>
      </c>
      <c r="M38" s="62" t="n">
        <v>0</v>
      </c>
      <c r="N38" s="63" t="n">
        <v>0</v>
      </c>
      <c r="O38" s="61" t="n">
        <v>0</v>
      </c>
      <c r="P38" s="62" t="n">
        <v>0</v>
      </c>
      <c r="Q38" s="62" t="n">
        <v>0</v>
      </c>
      <c r="R38" s="62" t="n">
        <v>0</v>
      </c>
      <c r="S38" s="62" t="n">
        <v>0</v>
      </c>
      <c r="T38" s="62" t="n">
        <v>0</v>
      </c>
      <c r="U38" s="62" t="n">
        <v>0</v>
      </c>
      <c r="V38" s="62" t="n">
        <v>0</v>
      </c>
      <c r="W38" s="62" t="n">
        <v>0</v>
      </c>
      <c r="X38" s="62" t="n">
        <v>0</v>
      </c>
      <c r="Y38" s="62" t="n">
        <v>0</v>
      </c>
      <c r="Z38" s="63" t="n">
        <v>0</v>
      </c>
      <c r="AA38" s="61" t="n">
        <v>0</v>
      </c>
      <c r="AB38" s="62" t="n">
        <v>0</v>
      </c>
      <c r="AC38" s="62" t="n">
        <v>0</v>
      </c>
      <c r="AD38" s="62" t="n">
        <v>0</v>
      </c>
      <c r="AE38" s="62" t="n">
        <v>0</v>
      </c>
      <c r="AF38" s="62" t="n">
        <v>41336.75</v>
      </c>
      <c r="AG38" s="62" t="n">
        <v>41336.75</v>
      </c>
      <c r="AH38" s="62" t="n">
        <v>41336.75</v>
      </c>
      <c r="AI38" s="62" t="n">
        <v>41336.75</v>
      </c>
      <c r="AJ38" s="62" t="n">
        <v>53273.87</v>
      </c>
      <c r="AK38" s="62" t="n">
        <v>194187.59</v>
      </c>
      <c r="AL38" s="63" t="n">
        <v>544186.49</v>
      </c>
    </row>
    <row r="39" customFormat="false" ht="15" hidden="false" customHeight="false" outlineLevel="0" collapsed="false">
      <c r="B39" s="64" t="s">
        <v>223</v>
      </c>
      <c r="C39" s="61" t="n">
        <v>0</v>
      </c>
      <c r="D39" s="62" t="n">
        <v>0</v>
      </c>
      <c r="E39" s="62" t="n">
        <v>0</v>
      </c>
      <c r="F39" s="62" t="n">
        <v>0</v>
      </c>
      <c r="G39" s="62" t="n">
        <v>0</v>
      </c>
      <c r="H39" s="62" t="n">
        <v>0</v>
      </c>
      <c r="I39" s="62" t="n">
        <v>0</v>
      </c>
      <c r="J39" s="62" t="n">
        <v>0</v>
      </c>
      <c r="K39" s="62" t="n">
        <v>0</v>
      </c>
      <c r="L39" s="62" t="n">
        <v>0</v>
      </c>
      <c r="M39" s="62" t="n">
        <v>0</v>
      </c>
      <c r="N39" s="63" t="n">
        <v>0</v>
      </c>
      <c r="O39" s="61" t="n">
        <v>0</v>
      </c>
      <c r="P39" s="62" t="n">
        <v>0</v>
      </c>
      <c r="Q39" s="62" t="n">
        <v>0</v>
      </c>
      <c r="R39" s="62" t="n">
        <v>0</v>
      </c>
      <c r="S39" s="62" t="n">
        <v>0</v>
      </c>
      <c r="T39" s="62" t="n">
        <v>0</v>
      </c>
      <c r="U39" s="62" t="n">
        <v>0</v>
      </c>
      <c r="V39" s="62" t="n">
        <v>0</v>
      </c>
      <c r="W39" s="62" t="n">
        <v>0</v>
      </c>
      <c r="X39" s="62" t="n">
        <v>0</v>
      </c>
      <c r="Y39" s="62" t="n">
        <v>0</v>
      </c>
      <c r="Z39" s="63" t="n">
        <v>0</v>
      </c>
      <c r="AA39" s="61" t="n">
        <v>0</v>
      </c>
      <c r="AB39" s="62" t="n">
        <v>0</v>
      </c>
      <c r="AC39" s="62" t="n">
        <v>0</v>
      </c>
      <c r="AD39" s="62" t="n">
        <v>0</v>
      </c>
      <c r="AE39" s="62" t="n">
        <v>0</v>
      </c>
      <c r="AF39" s="62" t="n">
        <v>0</v>
      </c>
      <c r="AG39" s="62" t="n">
        <v>0</v>
      </c>
      <c r="AH39" s="62" t="n">
        <v>0</v>
      </c>
      <c r="AI39" s="62" t="n">
        <v>0</v>
      </c>
      <c r="AJ39" s="62" t="n">
        <v>61982.95</v>
      </c>
      <c r="AK39" s="62" t="n">
        <v>105869.41</v>
      </c>
      <c r="AL39" s="63" t="n">
        <v>140359.47</v>
      </c>
    </row>
    <row r="40" customFormat="false" ht="15" hidden="false" customHeight="false" outlineLevel="0" collapsed="false">
      <c r="B40" s="54" t="s">
        <v>224</v>
      </c>
      <c r="C40" s="76" t="n">
        <v>25579.95</v>
      </c>
      <c r="D40" s="76" t="n">
        <v>53487.17</v>
      </c>
      <c r="E40" s="76" t="n">
        <v>79580.57</v>
      </c>
      <c r="F40" s="76" t="n">
        <v>106104.67</v>
      </c>
      <c r="G40" s="76" t="n">
        <v>133264.2</v>
      </c>
      <c r="H40" s="76" t="n">
        <v>160114.57</v>
      </c>
      <c r="I40" s="76" t="n">
        <v>189720.26</v>
      </c>
      <c r="J40" s="76" t="n">
        <v>217883.75</v>
      </c>
      <c r="K40" s="76" t="n">
        <v>244690.7</v>
      </c>
      <c r="L40" s="76" t="n">
        <v>282917.33</v>
      </c>
      <c r="M40" s="76" t="n">
        <v>319115.26</v>
      </c>
      <c r="N40" s="76" t="n">
        <v>354528.76</v>
      </c>
      <c r="O40" s="76" t="n">
        <v>35891.78</v>
      </c>
      <c r="P40" s="76" t="n">
        <v>68385.36</v>
      </c>
      <c r="Q40" s="76" t="n">
        <v>101700.81</v>
      </c>
      <c r="R40" s="76" t="n">
        <v>143134.45</v>
      </c>
      <c r="S40" s="76" t="n">
        <v>218132.55</v>
      </c>
      <c r="T40" s="76" t="n">
        <v>283389.56</v>
      </c>
      <c r="U40" s="76" t="n">
        <v>329634.49</v>
      </c>
      <c r="V40" s="76" t="n">
        <v>403262.59</v>
      </c>
      <c r="W40" s="76" t="n">
        <v>487079.54</v>
      </c>
      <c r="X40" s="76" t="n">
        <v>553671.35</v>
      </c>
      <c r="Y40" s="76" t="n">
        <v>622010.12</v>
      </c>
      <c r="Z40" s="76" t="n">
        <v>683293.48</v>
      </c>
      <c r="AA40" s="76" t="n">
        <v>70109.56</v>
      </c>
      <c r="AB40" s="76" t="n">
        <v>109847.07</v>
      </c>
      <c r="AC40" s="76" t="n">
        <v>152263.89</v>
      </c>
      <c r="AD40" s="76" t="n">
        <v>181282.98</v>
      </c>
      <c r="AE40" s="76" t="n">
        <v>257953.81</v>
      </c>
      <c r="AF40" s="76" t="n">
        <v>375628.57</v>
      </c>
      <c r="AG40" s="76" t="n">
        <v>410963.91</v>
      </c>
      <c r="AH40" s="76" t="n">
        <v>438671.08</v>
      </c>
      <c r="AI40" s="76" t="n">
        <v>469581.52</v>
      </c>
      <c r="AJ40" s="76" t="n">
        <v>597636.27</v>
      </c>
      <c r="AK40" s="76" t="n">
        <v>844631.28</v>
      </c>
      <c r="AL40" s="76" t="n">
        <v>1294012.71</v>
      </c>
    </row>
    <row r="41" customFormat="false" ht="15" hidden="false" customHeight="false" outlineLevel="0" collapsed="false">
      <c r="B41" s="64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4"/>
      <c r="O41" s="71" t="n">
        <v>0</v>
      </c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4"/>
      <c r="AA41" s="71" t="n">
        <v>0</v>
      </c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4"/>
    </row>
    <row r="42" customFormat="false" ht="16.5" hidden="false" customHeight="false" outlineLevel="0" collapsed="false">
      <c r="B42" s="54" t="s">
        <v>225</v>
      </c>
      <c r="C42" s="77" t="n">
        <v>2312193.78</v>
      </c>
      <c r="D42" s="77" t="n">
        <v>3077153.01</v>
      </c>
      <c r="E42" s="77" t="n">
        <v>3864230.72</v>
      </c>
      <c r="F42" s="77" t="n">
        <v>4091877.4</v>
      </c>
      <c r="G42" s="77" t="n">
        <v>5916226.28</v>
      </c>
      <c r="H42" s="77" t="n">
        <v>7488647.6</v>
      </c>
      <c r="I42" s="77" t="n">
        <v>8253621.16</v>
      </c>
      <c r="J42" s="77" t="n">
        <v>8359089.45</v>
      </c>
      <c r="K42" s="77" t="n">
        <v>8350215.86</v>
      </c>
      <c r="L42" s="77" t="n">
        <v>10849999.11</v>
      </c>
      <c r="M42" s="77" t="n">
        <v>13818448.32</v>
      </c>
      <c r="N42" s="77" t="n">
        <v>17525568.51</v>
      </c>
      <c r="O42" s="77" t="n">
        <v>2088372.1</v>
      </c>
      <c r="P42" s="77" t="n">
        <v>2673346.43</v>
      </c>
      <c r="Q42" s="77" t="n">
        <v>3562378.16</v>
      </c>
      <c r="R42" s="77" t="n">
        <v>4951477.09</v>
      </c>
      <c r="S42" s="77" t="n">
        <v>7198894.05</v>
      </c>
      <c r="T42" s="77" t="n">
        <v>8340398.97</v>
      </c>
      <c r="U42" s="77" t="n">
        <v>8714493.41</v>
      </c>
      <c r="V42" s="77" t="n">
        <v>8919308.4</v>
      </c>
      <c r="W42" s="77" t="n">
        <v>8968024.02</v>
      </c>
      <c r="X42" s="77" t="n">
        <v>9885495.8</v>
      </c>
      <c r="Y42" s="77" t="n">
        <v>12122166.79</v>
      </c>
      <c r="Z42" s="77" t="n">
        <v>14928159.88</v>
      </c>
      <c r="AA42" s="77" t="n">
        <v>3642837.92</v>
      </c>
      <c r="AB42" s="77" t="n">
        <v>4473266.66</v>
      </c>
      <c r="AC42" s="77" t="n">
        <v>4806062.16</v>
      </c>
      <c r="AD42" s="77" t="n">
        <v>5490765.03</v>
      </c>
      <c r="AE42" s="77" t="n">
        <v>7284487.09</v>
      </c>
      <c r="AF42" s="77" t="n">
        <v>8598707.5</v>
      </c>
      <c r="AG42" s="77" t="n">
        <v>9470435.82</v>
      </c>
      <c r="AH42" s="77" t="n">
        <v>9205364.62</v>
      </c>
      <c r="AI42" s="77" t="n">
        <v>9589885.57</v>
      </c>
      <c r="AJ42" s="77" t="n">
        <v>12121763.79</v>
      </c>
      <c r="AK42" s="77" t="n">
        <v>16862899.97</v>
      </c>
      <c r="AL42" s="77" t="n">
        <v>20083001.31</v>
      </c>
    </row>
    <row r="43" customFormat="false" ht="15" hidden="false" customHeight="false" outlineLevel="0" collapsed="false">
      <c r="B43" s="64"/>
      <c r="C43" s="78" t="n">
        <v>10185.8756828194</v>
      </c>
      <c r="D43" s="78" t="n">
        <v>9353.04866261398</v>
      </c>
      <c r="E43" s="78" t="n">
        <v>8067.28751565762</v>
      </c>
      <c r="F43" s="78" t="n">
        <v>6631.89205834684</v>
      </c>
      <c r="G43" s="78" t="n">
        <v>6662.41698198198</v>
      </c>
      <c r="H43" s="79"/>
      <c r="I43" s="79"/>
      <c r="J43" s="79"/>
      <c r="K43" s="79"/>
      <c r="L43" s="79"/>
      <c r="M43" s="79"/>
      <c r="N43" s="80"/>
      <c r="O43" s="78" t="n">
        <v>5768.98370165746</v>
      </c>
      <c r="P43" s="78" t="n">
        <v>4020.06981954887</v>
      </c>
      <c r="Q43" s="78" t="n">
        <v>2946.54934656741</v>
      </c>
      <c r="R43" s="78" t="n">
        <v>2990.02239734299</v>
      </c>
      <c r="S43" s="78" t="n">
        <v>3287.16623287671</v>
      </c>
      <c r="T43" s="78" t="n">
        <v>3214.02657803468</v>
      </c>
      <c r="U43" s="78" t="n">
        <v>3067.40352340725</v>
      </c>
      <c r="V43" s="79"/>
      <c r="W43" s="79"/>
      <c r="X43" s="79"/>
      <c r="Y43" s="79"/>
      <c r="Z43" s="80"/>
      <c r="AA43" s="78" t="n">
        <v>4628.76482846252</v>
      </c>
      <c r="AB43" s="78" t="n">
        <v>3008.2492669805</v>
      </c>
      <c r="AC43" s="78" t="n">
        <v>2447.07849287169</v>
      </c>
      <c r="AD43" s="78" t="n">
        <v>2258.64460304401</v>
      </c>
      <c r="AE43" s="78" t="n">
        <v>2384.44749263502</v>
      </c>
      <c r="AF43" s="78" t="n">
        <v>2323.975</v>
      </c>
      <c r="AG43" s="78" t="n">
        <v>2190.20254856614</v>
      </c>
      <c r="AH43" s="79"/>
      <c r="AI43" s="79"/>
      <c r="AJ43" s="79"/>
      <c r="AK43" s="79"/>
      <c r="AL43" s="80"/>
    </row>
    <row r="44" customFormat="false" ht="15" hidden="false" customHeight="false" outlineLevel="0" collapsed="false">
      <c r="B44" s="54" t="s">
        <v>226</v>
      </c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4"/>
      <c r="O44" s="71" t="n">
        <v>0</v>
      </c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4"/>
      <c r="AA44" s="71" t="n">
        <v>0</v>
      </c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4"/>
    </row>
    <row r="45" customFormat="false" ht="15" hidden="false" customHeight="false" outlineLevel="0" collapsed="false">
      <c r="B45" s="64" t="s">
        <v>227</v>
      </c>
      <c r="C45" s="61" t="n">
        <v>508323.09</v>
      </c>
      <c r="D45" s="62" t="n">
        <v>567085.91</v>
      </c>
      <c r="E45" s="62" t="n">
        <v>573968.48</v>
      </c>
      <c r="F45" s="62" t="n">
        <v>573968.48</v>
      </c>
      <c r="G45" s="62" t="n">
        <v>574275.35</v>
      </c>
      <c r="H45" s="62" t="n">
        <v>574275.35</v>
      </c>
      <c r="I45" s="62" t="n">
        <v>575445.66</v>
      </c>
      <c r="J45" s="62" t="n">
        <v>575445.66</v>
      </c>
      <c r="K45" s="62" t="n">
        <v>576116.87</v>
      </c>
      <c r="L45" s="62" t="n">
        <v>1091497.61</v>
      </c>
      <c r="M45" s="62" t="n">
        <v>1954625.67</v>
      </c>
      <c r="N45" s="63" t="n">
        <v>2381469.91</v>
      </c>
      <c r="O45" s="61" t="n">
        <v>444029.84</v>
      </c>
      <c r="P45" s="62" t="n">
        <v>471359.27</v>
      </c>
      <c r="Q45" s="62" t="n">
        <v>482019.61</v>
      </c>
      <c r="R45" s="62" t="n">
        <v>492915.41</v>
      </c>
      <c r="S45" s="62" t="n">
        <v>505544.17</v>
      </c>
      <c r="T45" s="62" t="n">
        <v>511092.97</v>
      </c>
      <c r="U45" s="62" t="n">
        <v>515185.11</v>
      </c>
      <c r="V45" s="62" t="n">
        <v>518186.01</v>
      </c>
      <c r="W45" s="62" t="n">
        <v>518186.01</v>
      </c>
      <c r="X45" s="62" t="n">
        <v>634560.5</v>
      </c>
      <c r="Y45" s="62" t="n">
        <v>1581406.49</v>
      </c>
      <c r="Z45" s="63" t="n">
        <v>2173826.5</v>
      </c>
      <c r="AA45" s="61" t="n">
        <v>378017.39</v>
      </c>
      <c r="AB45" s="62" t="n">
        <v>436512.43</v>
      </c>
      <c r="AC45" s="62" t="n">
        <v>447347.34</v>
      </c>
      <c r="AD45" s="62" t="n">
        <v>454118.46</v>
      </c>
      <c r="AE45" s="62" t="n">
        <v>454343.82</v>
      </c>
      <c r="AF45" s="62" t="n">
        <v>718029.04</v>
      </c>
      <c r="AG45" s="62" t="n">
        <v>721549.54</v>
      </c>
      <c r="AH45" s="62" t="n">
        <v>721774.9</v>
      </c>
      <c r="AI45" s="62" t="n">
        <v>722415.13</v>
      </c>
      <c r="AJ45" s="62" t="n">
        <v>722415.13</v>
      </c>
      <c r="AK45" s="62" t="n">
        <v>722415.13</v>
      </c>
      <c r="AL45" s="63" t="n">
        <v>722415.13</v>
      </c>
    </row>
    <row r="46" customFormat="false" ht="15" hidden="false" customHeight="false" outlineLevel="0" collapsed="false">
      <c r="B46" s="64" t="s">
        <v>228</v>
      </c>
      <c r="C46" s="61" t="n">
        <v>170500.92</v>
      </c>
      <c r="D46" s="62" t="n">
        <v>189290</v>
      </c>
      <c r="E46" s="62" t="n">
        <v>191524.89</v>
      </c>
      <c r="F46" s="62" t="n">
        <v>191524.89</v>
      </c>
      <c r="G46" s="62" t="n">
        <v>191627.57</v>
      </c>
      <c r="H46" s="62" t="n">
        <v>191627.57</v>
      </c>
      <c r="I46" s="62" t="n">
        <v>191957.57</v>
      </c>
      <c r="J46" s="62" t="n">
        <v>191957.57</v>
      </c>
      <c r="K46" s="62" t="n">
        <v>192182.17</v>
      </c>
      <c r="L46" s="62" t="n">
        <v>297184.48</v>
      </c>
      <c r="M46" s="62" t="n">
        <v>464156.54</v>
      </c>
      <c r="N46" s="63" t="n">
        <v>547356.14</v>
      </c>
      <c r="O46" s="61" t="n">
        <v>86672.39</v>
      </c>
      <c r="P46" s="62" t="n">
        <v>91995.45</v>
      </c>
      <c r="Q46" s="62" t="n">
        <v>94044.02</v>
      </c>
      <c r="R46" s="62" t="n">
        <v>96234.02</v>
      </c>
      <c r="S46" s="62" t="n">
        <v>98739.02</v>
      </c>
      <c r="T46" s="62" t="n">
        <v>99818.86</v>
      </c>
      <c r="U46" s="62" t="n">
        <v>100641.37</v>
      </c>
      <c r="V46" s="62" t="n">
        <v>101246.37</v>
      </c>
      <c r="W46" s="62" t="n">
        <v>101246.37</v>
      </c>
      <c r="X46" s="62" t="n">
        <v>135031.49</v>
      </c>
      <c r="Y46" s="62" t="n">
        <v>422229.77</v>
      </c>
      <c r="Z46" s="63" t="n">
        <v>602831.74</v>
      </c>
      <c r="AA46" s="61" t="n">
        <v>114985.3</v>
      </c>
      <c r="AB46" s="62" t="n">
        <v>132657.69</v>
      </c>
      <c r="AC46" s="62" t="n">
        <v>135616.36</v>
      </c>
      <c r="AD46" s="62" t="n">
        <v>137948.94</v>
      </c>
      <c r="AE46" s="62" t="n">
        <v>138016.55</v>
      </c>
      <c r="AF46" s="62" t="n">
        <v>216897.09</v>
      </c>
      <c r="AG46" s="62" t="n">
        <v>216897.09</v>
      </c>
      <c r="AH46" s="62" t="n">
        <v>216947.09</v>
      </c>
      <c r="AI46" s="62" t="n">
        <v>217097.09</v>
      </c>
      <c r="AJ46" s="62" t="n">
        <v>217097.09</v>
      </c>
      <c r="AK46" s="62" t="n">
        <v>217097.09</v>
      </c>
      <c r="AL46" s="63" t="n">
        <v>217097.09</v>
      </c>
    </row>
    <row r="47" customFormat="false" ht="15" hidden="false" customHeight="false" outlineLevel="0" collapsed="false">
      <c r="B47" s="64" t="s">
        <v>229</v>
      </c>
      <c r="C47" s="61" t="n">
        <v>37335.74</v>
      </c>
      <c r="D47" s="62" t="n">
        <v>37335.74</v>
      </c>
      <c r="E47" s="62" t="n">
        <v>37335.74</v>
      </c>
      <c r="F47" s="62" t="n">
        <v>37335.74</v>
      </c>
      <c r="G47" s="62" t="n">
        <v>37335.74</v>
      </c>
      <c r="H47" s="62" t="n">
        <v>37335.74</v>
      </c>
      <c r="I47" s="62" t="n">
        <v>37335.74</v>
      </c>
      <c r="J47" s="62" t="n">
        <v>37335.74</v>
      </c>
      <c r="K47" s="62" t="n">
        <v>37335.74</v>
      </c>
      <c r="L47" s="62" t="n">
        <v>60804.31</v>
      </c>
      <c r="M47" s="62" t="n">
        <v>67039.12</v>
      </c>
      <c r="N47" s="63" t="n">
        <v>69864.29</v>
      </c>
      <c r="O47" s="61" t="n">
        <v>846.49</v>
      </c>
      <c r="P47" s="62" t="n">
        <v>846.49</v>
      </c>
      <c r="Q47" s="62" t="n">
        <v>846.49</v>
      </c>
      <c r="R47" s="62" t="n">
        <v>846.49</v>
      </c>
      <c r="S47" s="62" t="n">
        <v>846.49</v>
      </c>
      <c r="T47" s="62" t="n">
        <v>846.49</v>
      </c>
      <c r="U47" s="62" t="n">
        <v>846.49</v>
      </c>
      <c r="V47" s="62" t="n">
        <v>846.49</v>
      </c>
      <c r="W47" s="62" t="n">
        <v>846.49</v>
      </c>
      <c r="X47" s="62" t="n">
        <v>846.49</v>
      </c>
      <c r="Y47" s="62" t="n">
        <v>846.49</v>
      </c>
      <c r="Z47" s="63" t="n">
        <v>846.49</v>
      </c>
      <c r="AA47" s="61" t="n">
        <v>0</v>
      </c>
      <c r="AB47" s="62" t="n">
        <v>0</v>
      </c>
      <c r="AC47" s="62" t="n">
        <v>0</v>
      </c>
      <c r="AD47" s="62" t="n">
        <v>0</v>
      </c>
      <c r="AE47" s="62" t="n">
        <v>0</v>
      </c>
      <c r="AF47" s="62" t="n">
        <v>0</v>
      </c>
      <c r="AG47" s="62" t="n">
        <v>0</v>
      </c>
      <c r="AH47" s="62" t="n">
        <v>0</v>
      </c>
      <c r="AI47" s="62" t="n">
        <v>0</v>
      </c>
      <c r="AJ47" s="62" t="n">
        <v>0</v>
      </c>
      <c r="AK47" s="62" t="n">
        <v>0</v>
      </c>
      <c r="AL47" s="63" t="n">
        <v>7440.76</v>
      </c>
    </row>
    <row r="48" customFormat="false" ht="15" hidden="false" customHeight="false" outlineLevel="0" collapsed="false">
      <c r="B48" s="64" t="s">
        <v>230</v>
      </c>
      <c r="C48" s="61" t="n">
        <v>0</v>
      </c>
      <c r="D48" s="62" t="n">
        <v>0</v>
      </c>
      <c r="E48" s="62" t="n">
        <v>0</v>
      </c>
      <c r="F48" s="62" t="n">
        <v>0</v>
      </c>
      <c r="G48" s="62" t="n">
        <v>0</v>
      </c>
      <c r="H48" s="62" t="n">
        <v>0</v>
      </c>
      <c r="I48" s="62" t="n">
        <v>0</v>
      </c>
      <c r="J48" s="62" t="n">
        <v>0</v>
      </c>
      <c r="K48" s="62" t="n">
        <v>0</v>
      </c>
      <c r="L48" s="62" t="n">
        <v>22900</v>
      </c>
      <c r="M48" s="62" t="n">
        <v>76500</v>
      </c>
      <c r="N48" s="63" t="n">
        <v>101300</v>
      </c>
      <c r="O48" s="61" t="n">
        <v>27560</v>
      </c>
      <c r="P48" s="62" t="n">
        <v>29060</v>
      </c>
      <c r="Q48" s="62" t="n">
        <v>76960</v>
      </c>
      <c r="R48" s="62" t="n">
        <v>77660</v>
      </c>
      <c r="S48" s="62" t="n">
        <v>78860</v>
      </c>
      <c r="T48" s="62" t="n">
        <v>79260</v>
      </c>
      <c r="U48" s="62" t="n">
        <v>79660</v>
      </c>
      <c r="V48" s="62" t="n">
        <v>79960</v>
      </c>
      <c r="W48" s="62" t="n">
        <v>79960</v>
      </c>
      <c r="X48" s="62" t="n">
        <v>87360</v>
      </c>
      <c r="Y48" s="62" t="n">
        <v>137760</v>
      </c>
      <c r="Z48" s="63" t="n">
        <v>167860</v>
      </c>
      <c r="AA48" s="61" t="n">
        <v>17600</v>
      </c>
      <c r="AB48" s="62" t="n">
        <v>20000</v>
      </c>
      <c r="AC48" s="62" t="n">
        <v>20400</v>
      </c>
      <c r="AD48" s="62" t="n">
        <v>21400</v>
      </c>
      <c r="AE48" s="62" t="n">
        <v>21500</v>
      </c>
      <c r="AF48" s="62" t="n">
        <v>35300</v>
      </c>
      <c r="AG48" s="62" t="n">
        <v>35300</v>
      </c>
      <c r="AH48" s="62" t="n">
        <v>35400</v>
      </c>
      <c r="AI48" s="62" t="n">
        <v>35700</v>
      </c>
      <c r="AJ48" s="62" t="n">
        <v>245799.98</v>
      </c>
      <c r="AK48" s="62" t="n">
        <v>259499.98</v>
      </c>
      <c r="AL48" s="63" t="n">
        <v>303899.98</v>
      </c>
    </row>
    <row r="49" customFormat="false" ht="15" hidden="false" customHeight="false" outlineLevel="0" collapsed="false">
      <c r="B49" s="82" t="s">
        <v>231</v>
      </c>
      <c r="C49" s="61" t="n">
        <v>0</v>
      </c>
      <c r="D49" s="62" t="n">
        <v>0</v>
      </c>
      <c r="E49" s="62" t="n">
        <v>0</v>
      </c>
      <c r="F49" s="62" t="n">
        <v>0</v>
      </c>
      <c r="G49" s="62" t="n">
        <v>0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v>0</v>
      </c>
      <c r="M49" s="62" t="n">
        <v>0</v>
      </c>
      <c r="N49" s="63" t="n">
        <v>0</v>
      </c>
      <c r="O49" s="61" t="n">
        <v>0</v>
      </c>
      <c r="P49" s="62" t="n">
        <v>0</v>
      </c>
      <c r="Q49" s="62" t="n">
        <v>0</v>
      </c>
      <c r="R49" s="62" t="n">
        <v>0</v>
      </c>
      <c r="S49" s="62" t="n">
        <v>0</v>
      </c>
      <c r="T49" s="62" t="n">
        <v>0</v>
      </c>
      <c r="U49" s="62" t="n">
        <v>0</v>
      </c>
      <c r="V49" s="62" t="n">
        <v>0</v>
      </c>
      <c r="W49" s="62" t="n">
        <v>0</v>
      </c>
      <c r="X49" s="62" t="n">
        <v>0</v>
      </c>
      <c r="Y49" s="62" t="n">
        <v>0</v>
      </c>
      <c r="Z49" s="63" t="n">
        <v>0</v>
      </c>
      <c r="AA49" s="61" t="n">
        <v>0</v>
      </c>
      <c r="AB49" s="62" t="n">
        <v>0</v>
      </c>
      <c r="AC49" s="62" t="n">
        <v>0</v>
      </c>
      <c r="AD49" s="62" t="n">
        <v>0</v>
      </c>
      <c r="AE49" s="62" t="n">
        <v>0</v>
      </c>
      <c r="AF49" s="62" t="n">
        <v>0</v>
      </c>
      <c r="AG49" s="62" t="n">
        <v>0</v>
      </c>
      <c r="AH49" s="62" t="n">
        <v>0</v>
      </c>
      <c r="AI49" s="62" t="n">
        <v>0</v>
      </c>
      <c r="AJ49" s="62" t="n">
        <v>0</v>
      </c>
      <c r="AK49" s="62" t="n">
        <v>0</v>
      </c>
      <c r="AL49" s="63" t="n">
        <v>0</v>
      </c>
    </row>
    <row r="50" customFormat="false" ht="15" hidden="false" customHeight="false" outlineLevel="0" collapsed="false">
      <c r="B50" s="64" t="s">
        <v>223</v>
      </c>
      <c r="C50" s="61" t="n">
        <v>0</v>
      </c>
      <c r="D50" s="62" t="n">
        <v>0</v>
      </c>
      <c r="E50" s="62" t="n">
        <v>0</v>
      </c>
      <c r="F50" s="62" t="n">
        <v>0</v>
      </c>
      <c r="G50" s="62" t="n">
        <v>0</v>
      </c>
      <c r="H50" s="62" t="n">
        <v>0</v>
      </c>
      <c r="I50" s="62" t="n">
        <v>0</v>
      </c>
      <c r="J50" s="62" t="n">
        <v>0</v>
      </c>
      <c r="K50" s="62" t="n">
        <v>0</v>
      </c>
      <c r="L50" s="62" t="n">
        <v>0</v>
      </c>
      <c r="M50" s="62" t="n">
        <v>0</v>
      </c>
      <c r="N50" s="63" t="n">
        <v>0</v>
      </c>
      <c r="O50" s="61" t="n">
        <v>0</v>
      </c>
      <c r="P50" s="62" t="n">
        <v>0</v>
      </c>
      <c r="Q50" s="62" t="n">
        <v>0</v>
      </c>
      <c r="R50" s="62" t="n">
        <v>0</v>
      </c>
      <c r="S50" s="62" t="n">
        <v>0</v>
      </c>
      <c r="T50" s="62" t="n">
        <v>0</v>
      </c>
      <c r="U50" s="62" t="n">
        <v>0</v>
      </c>
      <c r="V50" s="62" t="n">
        <v>0</v>
      </c>
      <c r="W50" s="62" t="n">
        <v>0</v>
      </c>
      <c r="X50" s="62" t="n">
        <v>0</v>
      </c>
      <c r="Y50" s="62" t="n">
        <v>0</v>
      </c>
      <c r="Z50" s="63" t="n">
        <v>0</v>
      </c>
      <c r="AA50" s="61" t="n">
        <v>0</v>
      </c>
      <c r="AB50" s="62" t="n">
        <v>0</v>
      </c>
      <c r="AC50" s="62" t="n">
        <v>0</v>
      </c>
      <c r="AD50" s="62" t="n">
        <v>0</v>
      </c>
      <c r="AE50" s="62" t="n">
        <v>0</v>
      </c>
      <c r="AF50" s="62" t="n">
        <v>0</v>
      </c>
      <c r="AG50" s="62" t="n">
        <v>0</v>
      </c>
      <c r="AH50" s="62" t="n">
        <v>0</v>
      </c>
      <c r="AI50" s="62" t="n">
        <v>0</v>
      </c>
      <c r="AJ50" s="62" t="n">
        <v>0</v>
      </c>
      <c r="AK50" s="62" t="n">
        <v>0</v>
      </c>
      <c r="AL50" s="63" t="n">
        <v>0</v>
      </c>
    </row>
    <row r="51" customFormat="false" ht="15" hidden="false" customHeight="false" outlineLevel="0" collapsed="false">
      <c r="B51" s="54" t="s">
        <v>232</v>
      </c>
      <c r="C51" s="76" t="n">
        <v>716159.75</v>
      </c>
      <c r="D51" s="76" t="n">
        <v>793711.65</v>
      </c>
      <c r="E51" s="76" t="n">
        <v>802829.11</v>
      </c>
      <c r="F51" s="76" t="n">
        <v>802829.11</v>
      </c>
      <c r="G51" s="76" t="n">
        <v>803238.66</v>
      </c>
      <c r="H51" s="76" t="n">
        <v>803238.66</v>
      </c>
      <c r="I51" s="76" t="n">
        <v>804738.97</v>
      </c>
      <c r="J51" s="76" t="n">
        <v>804738.97</v>
      </c>
      <c r="K51" s="76" t="n">
        <v>805634.78</v>
      </c>
      <c r="L51" s="76" t="n">
        <v>1472386.4</v>
      </c>
      <c r="M51" s="76" t="n">
        <v>2562321.33</v>
      </c>
      <c r="N51" s="76" t="n">
        <v>3099990.34</v>
      </c>
      <c r="O51" s="76" t="n">
        <v>559108.72</v>
      </c>
      <c r="P51" s="76" t="n">
        <v>593261.21</v>
      </c>
      <c r="Q51" s="76" t="n">
        <v>653870.12</v>
      </c>
      <c r="R51" s="76" t="n">
        <v>667655.92</v>
      </c>
      <c r="S51" s="76" t="n">
        <v>683989.68</v>
      </c>
      <c r="T51" s="76" t="n">
        <v>691018.32</v>
      </c>
      <c r="U51" s="76" t="n">
        <v>696332.97</v>
      </c>
      <c r="V51" s="76" t="n">
        <v>700238.87</v>
      </c>
      <c r="W51" s="76" t="n">
        <v>700238.87</v>
      </c>
      <c r="X51" s="76" t="n">
        <v>857798.48</v>
      </c>
      <c r="Y51" s="76" t="n">
        <v>2142242.75</v>
      </c>
      <c r="Z51" s="76" t="n">
        <v>2945364.73</v>
      </c>
      <c r="AA51" s="76" t="n">
        <v>510602.69</v>
      </c>
      <c r="AB51" s="76" t="n">
        <v>589170.12</v>
      </c>
      <c r="AC51" s="76" t="n">
        <v>603363.7</v>
      </c>
      <c r="AD51" s="76" t="n">
        <v>613467.4</v>
      </c>
      <c r="AE51" s="76" t="n">
        <v>613860.37</v>
      </c>
      <c r="AF51" s="76" t="n">
        <v>970226.13</v>
      </c>
      <c r="AG51" s="76" t="n">
        <v>973746.63</v>
      </c>
      <c r="AH51" s="76" t="n">
        <v>974121.99</v>
      </c>
      <c r="AI51" s="76" t="n">
        <v>975212.22</v>
      </c>
      <c r="AJ51" s="76" t="n">
        <v>1185312.2</v>
      </c>
      <c r="AK51" s="76" t="n">
        <v>1199012.2</v>
      </c>
      <c r="AL51" s="76" t="n">
        <v>1250852.96</v>
      </c>
    </row>
    <row r="52" customFormat="false" ht="15" hidden="false" customHeight="false" outlineLevel="0" collapsed="false">
      <c r="B52" s="54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4"/>
      <c r="O52" s="71" t="n">
        <v>0</v>
      </c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4"/>
      <c r="AA52" s="71" t="n">
        <v>0</v>
      </c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4"/>
    </row>
    <row r="53" customFormat="false" ht="15" hidden="false" customHeight="false" outlineLevel="0" collapsed="false">
      <c r="B53" s="54" t="s">
        <v>233</v>
      </c>
      <c r="C53" s="81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80"/>
      <c r="O53" s="81" t="n">
        <v>0</v>
      </c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80"/>
      <c r="AA53" s="81" t="n">
        <v>0</v>
      </c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customFormat="false" ht="15" hidden="false" customHeight="false" outlineLevel="0" collapsed="false">
      <c r="B54" s="64" t="s">
        <v>234</v>
      </c>
      <c r="C54" s="61" t="n">
        <v>0</v>
      </c>
      <c r="D54" s="62" t="n">
        <v>-533.66</v>
      </c>
      <c r="E54" s="62" t="n">
        <v>-2420.65</v>
      </c>
      <c r="F54" s="62" t="n">
        <v>-3848.83</v>
      </c>
      <c r="G54" s="62" t="n">
        <v>-4682.17</v>
      </c>
      <c r="H54" s="62" t="n">
        <v>-6135.12</v>
      </c>
      <c r="I54" s="62" t="n">
        <v>-9706.79</v>
      </c>
      <c r="J54" s="62" t="n">
        <v>-12372.55</v>
      </c>
      <c r="K54" s="62" t="n">
        <v>-12836.04</v>
      </c>
      <c r="L54" s="62" t="n">
        <v>-14105.52</v>
      </c>
      <c r="M54" s="62" t="n">
        <v>-15954.66</v>
      </c>
      <c r="N54" s="63" t="n">
        <v>-18649.73</v>
      </c>
      <c r="O54" s="61" t="n">
        <v>-2117.27</v>
      </c>
      <c r="P54" s="62" t="n">
        <v>-3849.73</v>
      </c>
      <c r="Q54" s="62" t="n">
        <v>-4632.5</v>
      </c>
      <c r="R54" s="62" t="n">
        <v>-5627.44</v>
      </c>
      <c r="S54" s="62" t="n">
        <v>-5669.41</v>
      </c>
      <c r="T54" s="62" t="n">
        <v>-6446.65</v>
      </c>
      <c r="U54" s="62" t="n">
        <v>-7515.39</v>
      </c>
      <c r="V54" s="62" t="n">
        <v>-7515.39</v>
      </c>
      <c r="W54" s="62" t="n">
        <v>-10382.1</v>
      </c>
      <c r="X54" s="62" t="n">
        <v>-10714.11</v>
      </c>
      <c r="Y54" s="62" t="n">
        <v>-11436.68</v>
      </c>
      <c r="Z54" s="63" t="n">
        <v>-12138.91</v>
      </c>
      <c r="AA54" s="61" t="n">
        <v>0</v>
      </c>
      <c r="AB54" s="62" t="n">
        <v>-229.11</v>
      </c>
      <c r="AC54" s="62" t="n">
        <v>-778.21</v>
      </c>
      <c r="AD54" s="62" t="n">
        <v>-784.6</v>
      </c>
      <c r="AE54" s="62" t="n">
        <v>-834.33</v>
      </c>
      <c r="AF54" s="62" t="n">
        <v>-934.63</v>
      </c>
      <c r="AG54" s="62" t="n">
        <v>-940.78</v>
      </c>
      <c r="AH54" s="62" t="n">
        <v>-1158.39</v>
      </c>
      <c r="AI54" s="62" t="n">
        <v>-1310.05</v>
      </c>
      <c r="AJ54" s="62" t="n">
        <v>-1377.09</v>
      </c>
      <c r="AK54" s="62" t="n">
        <v>-1606.17</v>
      </c>
      <c r="AL54" s="63" t="n">
        <v>-1733.33</v>
      </c>
    </row>
    <row r="55" customFormat="false" ht="15" hidden="false" customHeight="false" outlineLevel="0" collapsed="false">
      <c r="B55" s="64" t="s">
        <v>235</v>
      </c>
      <c r="C55" s="61" t="n">
        <v>-14323.49</v>
      </c>
      <c r="D55" s="62" t="n">
        <v>-137807.35</v>
      </c>
      <c r="E55" s="62" t="n">
        <v>-294114.16</v>
      </c>
      <c r="F55" s="62" t="n">
        <v>-280387.71</v>
      </c>
      <c r="G55" s="62" t="n">
        <v>-213752.75</v>
      </c>
      <c r="H55" s="62" t="n">
        <v>-189353.16</v>
      </c>
      <c r="I55" s="62" t="n">
        <v>-194861.4</v>
      </c>
      <c r="J55" s="62" t="n">
        <v>-183061.19</v>
      </c>
      <c r="K55" s="62" t="n">
        <v>-162831.97</v>
      </c>
      <c r="L55" s="62" t="n">
        <v>-115962.21</v>
      </c>
      <c r="M55" s="62" t="n">
        <v>-105237.1</v>
      </c>
      <c r="N55" s="63" t="n">
        <v>-150342.56</v>
      </c>
      <c r="O55" s="61" t="n">
        <v>-183410.66</v>
      </c>
      <c r="P55" s="62" t="n">
        <v>-427166.86</v>
      </c>
      <c r="Q55" s="62" t="n">
        <v>197728.16</v>
      </c>
      <c r="R55" s="62" t="n">
        <v>363953.89</v>
      </c>
      <c r="S55" s="62" t="n">
        <v>720582.61</v>
      </c>
      <c r="T55" s="62" t="n">
        <v>927093.5</v>
      </c>
      <c r="U55" s="62" t="n">
        <v>1211890.17</v>
      </c>
      <c r="V55" s="62" t="n">
        <v>1503748.86</v>
      </c>
      <c r="W55" s="62" t="n">
        <v>1708854.44</v>
      </c>
      <c r="X55" s="62" t="n">
        <v>1672595.21</v>
      </c>
      <c r="Y55" s="62" t="n">
        <v>1622373.95</v>
      </c>
      <c r="Z55" s="63" t="n">
        <v>1544108.44</v>
      </c>
      <c r="AA55" s="61" t="n">
        <v>-87661.98</v>
      </c>
      <c r="AB55" s="62" t="n">
        <v>-148714.18</v>
      </c>
      <c r="AC55" s="62" t="n">
        <v>-80103.77</v>
      </c>
      <c r="AD55" s="62" t="n">
        <v>-28850.22</v>
      </c>
      <c r="AE55" s="62" t="n">
        <v>-131578.51</v>
      </c>
      <c r="AF55" s="62" t="n">
        <v>-256189.49</v>
      </c>
      <c r="AG55" s="62" t="n">
        <v>-390380.84</v>
      </c>
      <c r="AH55" s="62" t="n">
        <v>-467161.35</v>
      </c>
      <c r="AI55" s="62" t="n">
        <v>-520442.91</v>
      </c>
      <c r="AJ55" s="62" t="n">
        <v>-598771.13</v>
      </c>
      <c r="AK55" s="62" t="n">
        <v>-659826.51</v>
      </c>
      <c r="AL55" s="63" t="n">
        <v>-1115828.13</v>
      </c>
    </row>
    <row r="56" customFormat="false" ht="15" hidden="false" customHeight="false" outlineLevel="0" collapsed="false">
      <c r="B56" s="64" t="s">
        <v>236</v>
      </c>
      <c r="C56" s="61" t="n">
        <v>6459.49</v>
      </c>
      <c r="D56" s="62" t="n">
        <v>7840.54</v>
      </c>
      <c r="E56" s="62" t="n">
        <v>9426.92</v>
      </c>
      <c r="F56" s="62" t="n">
        <v>10826.51</v>
      </c>
      <c r="G56" s="62" t="n">
        <v>12862.05</v>
      </c>
      <c r="H56" s="62" t="n">
        <v>14356.87</v>
      </c>
      <c r="I56" s="62" t="n">
        <v>15774.43</v>
      </c>
      <c r="J56" s="62" t="n">
        <v>17137.44</v>
      </c>
      <c r="K56" s="62" t="n">
        <v>18805.69</v>
      </c>
      <c r="L56" s="62" t="n">
        <v>20315.13</v>
      </c>
      <c r="M56" s="62" t="n">
        <v>24408.99</v>
      </c>
      <c r="N56" s="63" t="n">
        <v>44308.87</v>
      </c>
      <c r="O56" s="61" t="n">
        <v>3727.8</v>
      </c>
      <c r="P56" s="62" t="n">
        <v>6118.63</v>
      </c>
      <c r="Q56" s="62" t="n">
        <v>11159.89</v>
      </c>
      <c r="R56" s="62" t="n">
        <v>15271.63</v>
      </c>
      <c r="S56" s="62" t="n">
        <v>22804</v>
      </c>
      <c r="T56" s="62" t="n">
        <v>27546.37</v>
      </c>
      <c r="U56" s="62" t="n">
        <v>31002.44</v>
      </c>
      <c r="V56" s="62" t="n">
        <v>30754.41</v>
      </c>
      <c r="W56" s="62" t="n">
        <v>33638.71</v>
      </c>
      <c r="X56" s="62" t="n">
        <v>34758.71</v>
      </c>
      <c r="Y56" s="62" t="n">
        <v>35028.71</v>
      </c>
      <c r="Z56" s="63" t="n">
        <v>54385.45</v>
      </c>
      <c r="AA56" s="61" t="n">
        <v>905.74</v>
      </c>
      <c r="AB56" s="62" t="n">
        <v>2478.62</v>
      </c>
      <c r="AC56" s="62" t="n">
        <v>4309.89</v>
      </c>
      <c r="AD56" s="62" t="n">
        <v>4494.89</v>
      </c>
      <c r="AE56" s="62" t="n">
        <v>40704</v>
      </c>
      <c r="AF56" s="62" t="n">
        <v>41309.89</v>
      </c>
      <c r="AG56" s="62" t="n">
        <v>41319.89</v>
      </c>
      <c r="AH56" s="62" t="n">
        <v>41959.54</v>
      </c>
      <c r="AI56" s="62" t="n">
        <v>42689.07</v>
      </c>
      <c r="AJ56" s="62" t="n">
        <v>44031.42</v>
      </c>
      <c r="AK56" s="62" t="n">
        <v>46306.09</v>
      </c>
      <c r="AL56" s="63" t="n">
        <v>46666.09</v>
      </c>
    </row>
    <row r="57" customFormat="false" ht="15" hidden="false" customHeight="false" outlineLevel="0" collapsed="false">
      <c r="B57" s="83" t="s">
        <v>237</v>
      </c>
      <c r="C57" s="61" t="n">
        <v>3621.22</v>
      </c>
      <c r="D57" s="62" t="n">
        <v>2305.42000000001</v>
      </c>
      <c r="E57" s="62" t="n">
        <v>-46749.12</v>
      </c>
      <c r="F57" s="62" t="n">
        <v>-54891.24</v>
      </c>
      <c r="G57" s="62" t="n">
        <v>-23608.99</v>
      </c>
      <c r="H57" s="62" t="n">
        <v>-29862.14</v>
      </c>
      <c r="I57" s="62" t="n">
        <v>-25817.52</v>
      </c>
      <c r="J57" s="62" t="n">
        <v>-20706.02</v>
      </c>
      <c r="K57" s="62" t="n">
        <v>-19600.89</v>
      </c>
      <c r="L57" s="62" t="n">
        <v>18155.64</v>
      </c>
      <c r="M57" s="62" t="n">
        <v>167613.4</v>
      </c>
      <c r="N57" s="63" t="n">
        <v>523847.1</v>
      </c>
      <c r="O57" s="61" t="n">
        <v>17611.07</v>
      </c>
      <c r="P57" s="62" t="n">
        <v>241906.37</v>
      </c>
      <c r="Q57" s="62" t="n">
        <v>83873.96</v>
      </c>
      <c r="R57" s="62" t="n">
        <v>-431468.38</v>
      </c>
      <c r="S57" s="62" t="n">
        <v>59246.0499999999</v>
      </c>
      <c r="T57" s="62" t="n">
        <v>34937.1799999999</v>
      </c>
      <c r="U57" s="62" t="n">
        <v>17311.7999999999</v>
      </c>
      <c r="V57" s="62" t="n">
        <v>-9836.03000000008</v>
      </c>
      <c r="W57" s="62" t="n">
        <v>-9836.03000000008</v>
      </c>
      <c r="X57" s="62" t="n">
        <v>-51233.5100000001</v>
      </c>
      <c r="Y57" s="62" t="n">
        <v>132055.57</v>
      </c>
      <c r="Z57" s="63" t="n">
        <v>16368.7299999999</v>
      </c>
      <c r="AA57" s="61" t="n">
        <v>0</v>
      </c>
      <c r="AB57" s="62" t="n">
        <v>-179127.72</v>
      </c>
      <c r="AC57" s="62" t="n">
        <v>-323629.89</v>
      </c>
      <c r="AD57" s="62" t="n">
        <v>-143010.48</v>
      </c>
      <c r="AE57" s="62" t="n">
        <v>132309.71</v>
      </c>
      <c r="AF57" s="62" t="n">
        <v>1151777.31</v>
      </c>
      <c r="AG57" s="62" t="n">
        <v>1426043.46</v>
      </c>
      <c r="AH57" s="62" t="n">
        <v>1820764.71</v>
      </c>
      <c r="AI57" s="62" t="n">
        <v>2127610.59</v>
      </c>
      <c r="AJ57" s="62" t="n">
        <v>1973586.63</v>
      </c>
      <c r="AK57" s="62" t="n">
        <v>2235782.34</v>
      </c>
      <c r="AL57" s="63" t="n">
        <v>2300439.05</v>
      </c>
    </row>
    <row r="58" customFormat="false" ht="15" hidden="false" customHeight="false" outlineLevel="0" collapsed="false">
      <c r="B58" s="64" t="s">
        <v>238</v>
      </c>
      <c r="C58" s="61" t="n">
        <v>0</v>
      </c>
      <c r="D58" s="62" t="n">
        <v>0</v>
      </c>
      <c r="E58" s="62" t="n">
        <v>0</v>
      </c>
      <c r="F58" s="62" t="n">
        <v>0</v>
      </c>
      <c r="G58" s="62" t="n">
        <v>0</v>
      </c>
      <c r="H58" s="62" t="n">
        <v>0</v>
      </c>
      <c r="I58" s="62" t="n">
        <v>0</v>
      </c>
      <c r="J58" s="62" t="n">
        <v>0</v>
      </c>
      <c r="K58" s="62" t="n">
        <v>0</v>
      </c>
      <c r="L58" s="62" t="n">
        <v>0</v>
      </c>
      <c r="M58" s="62" t="n">
        <v>0</v>
      </c>
      <c r="N58" s="63" t="n">
        <v>0</v>
      </c>
      <c r="O58" s="61" t="n">
        <v>0</v>
      </c>
      <c r="P58" s="62" t="n">
        <v>0</v>
      </c>
      <c r="Q58" s="62" t="n">
        <v>0</v>
      </c>
      <c r="R58" s="62" t="n">
        <v>0</v>
      </c>
      <c r="S58" s="62" t="n">
        <v>0</v>
      </c>
      <c r="T58" s="62" t="n">
        <v>0</v>
      </c>
      <c r="U58" s="62" t="n">
        <v>0</v>
      </c>
      <c r="V58" s="62" t="n">
        <v>0</v>
      </c>
      <c r="W58" s="62" t="n">
        <v>0</v>
      </c>
      <c r="X58" s="62" t="n">
        <v>0</v>
      </c>
      <c r="Y58" s="62" t="n">
        <v>0</v>
      </c>
      <c r="Z58" s="63" t="n">
        <v>0</v>
      </c>
      <c r="AA58" s="61" t="n">
        <v>0</v>
      </c>
      <c r="AB58" s="62" t="n">
        <v>0</v>
      </c>
      <c r="AC58" s="62" t="n">
        <v>0</v>
      </c>
      <c r="AD58" s="62" t="n">
        <v>0</v>
      </c>
      <c r="AE58" s="62" t="n">
        <v>0</v>
      </c>
      <c r="AF58" s="62" t="n">
        <v>0</v>
      </c>
      <c r="AG58" s="62" t="n">
        <v>0</v>
      </c>
      <c r="AH58" s="62" t="n">
        <v>0</v>
      </c>
      <c r="AI58" s="62" t="n">
        <v>0</v>
      </c>
      <c r="AJ58" s="62" t="n">
        <v>0</v>
      </c>
      <c r="AK58" s="62" t="n">
        <v>0</v>
      </c>
      <c r="AL58" s="63" t="n">
        <v>0</v>
      </c>
    </row>
    <row r="59" customFormat="false" ht="15" hidden="false" customHeight="false" outlineLevel="0" collapsed="false">
      <c r="B59" s="54" t="s">
        <v>239</v>
      </c>
      <c r="C59" s="66" t="n">
        <v>-4242.78</v>
      </c>
      <c r="D59" s="66" t="n">
        <v>-128195.05</v>
      </c>
      <c r="E59" s="66" t="n">
        <v>-333857.01</v>
      </c>
      <c r="F59" s="66" t="n">
        <v>-328301.27</v>
      </c>
      <c r="G59" s="66" t="n">
        <v>-229181.86</v>
      </c>
      <c r="H59" s="66" t="n">
        <v>-210993.55</v>
      </c>
      <c r="I59" s="66" t="n">
        <v>-214611.28</v>
      </c>
      <c r="J59" s="66" t="n">
        <v>-199002.32</v>
      </c>
      <c r="K59" s="66" t="n">
        <v>-176463.21</v>
      </c>
      <c r="L59" s="66" t="n">
        <v>-91596.96</v>
      </c>
      <c r="M59" s="66" t="n">
        <v>70830.63</v>
      </c>
      <c r="N59" s="66" t="n">
        <v>399163.68</v>
      </c>
      <c r="O59" s="66" t="n">
        <v>-164189.06</v>
      </c>
      <c r="P59" s="66" t="n">
        <v>-182991.59</v>
      </c>
      <c r="Q59" s="66" t="n">
        <v>288129.51</v>
      </c>
      <c r="R59" s="66" t="n">
        <v>-57870.3</v>
      </c>
      <c r="S59" s="66" t="n">
        <v>796963.25</v>
      </c>
      <c r="T59" s="66" t="n">
        <v>983130.4</v>
      </c>
      <c r="U59" s="66" t="n">
        <v>1252689.02</v>
      </c>
      <c r="V59" s="66" t="n">
        <v>1517151.85</v>
      </c>
      <c r="W59" s="66" t="n">
        <v>1722275.02</v>
      </c>
      <c r="X59" s="66" t="n">
        <v>1645406.3</v>
      </c>
      <c r="Y59" s="66" t="n">
        <v>1778021.55</v>
      </c>
      <c r="Z59" s="66" t="n">
        <v>1602723.71</v>
      </c>
      <c r="AA59" s="66" t="n">
        <v>-86756.24</v>
      </c>
      <c r="AB59" s="66" t="n">
        <v>-325592.39</v>
      </c>
      <c r="AC59" s="66" t="n">
        <v>-400201.98</v>
      </c>
      <c r="AD59" s="66" t="n">
        <v>-168150.41</v>
      </c>
      <c r="AE59" s="66" t="n">
        <v>40600.8700000001</v>
      </c>
      <c r="AF59" s="66" t="n">
        <v>935963.08</v>
      </c>
      <c r="AG59" s="66" t="n">
        <v>1076041.73</v>
      </c>
      <c r="AH59" s="66" t="n">
        <v>1394404.51</v>
      </c>
      <c r="AI59" s="66" t="n">
        <v>1648546.7</v>
      </c>
      <c r="AJ59" s="66" t="n">
        <v>1417469.83</v>
      </c>
      <c r="AK59" s="66" t="n">
        <v>1620655.75</v>
      </c>
      <c r="AL59" s="66" t="n">
        <v>1229543.68</v>
      </c>
    </row>
    <row r="60" customFormat="false" ht="15" hidden="false" customHeight="false" outlineLevel="0" collapsed="false">
      <c r="B60" s="64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4"/>
      <c r="O60" s="71" t="n">
        <v>0</v>
      </c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4"/>
      <c r="AA60" s="71" t="n">
        <v>0</v>
      </c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4"/>
    </row>
    <row r="61" customFormat="false" ht="15" hidden="false" customHeight="false" outlineLevel="0" collapsed="false">
      <c r="B61" s="54" t="s">
        <v>240</v>
      </c>
      <c r="C61" s="61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3"/>
      <c r="O61" s="61" t="n">
        <v>0</v>
      </c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3"/>
      <c r="AA61" s="61" t="n">
        <v>0</v>
      </c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3"/>
    </row>
    <row r="62" customFormat="false" ht="15" hidden="false" customHeight="false" outlineLevel="0" collapsed="false">
      <c r="B62" s="64" t="s">
        <v>241</v>
      </c>
      <c r="C62" s="61" t="n">
        <v>49796.14</v>
      </c>
      <c r="D62" s="62" t="n">
        <v>90774.78</v>
      </c>
      <c r="E62" s="62" t="n">
        <v>141408.78</v>
      </c>
      <c r="F62" s="62" t="n">
        <v>192279.72</v>
      </c>
      <c r="G62" s="62" t="n">
        <v>243093.04</v>
      </c>
      <c r="H62" s="62" t="n">
        <v>307785.8</v>
      </c>
      <c r="I62" s="62" t="n">
        <v>391297.65</v>
      </c>
      <c r="J62" s="62" t="n">
        <v>462786.99</v>
      </c>
      <c r="K62" s="62" t="n">
        <v>543999.28</v>
      </c>
      <c r="L62" s="62" t="n">
        <v>679107.31</v>
      </c>
      <c r="M62" s="62" t="n">
        <v>774279.05</v>
      </c>
      <c r="N62" s="63" t="n">
        <v>1123850.05</v>
      </c>
      <c r="O62" s="61" t="n">
        <v>105796.73</v>
      </c>
      <c r="P62" s="62" t="n">
        <v>211080.25</v>
      </c>
      <c r="Q62" s="62" t="n">
        <v>367382.33</v>
      </c>
      <c r="R62" s="62" t="n">
        <v>487382.31</v>
      </c>
      <c r="S62" s="62" t="n">
        <v>600909.5</v>
      </c>
      <c r="T62" s="62" t="n">
        <v>695413.26</v>
      </c>
      <c r="U62" s="62" t="n">
        <v>846544.46</v>
      </c>
      <c r="V62" s="62" t="n">
        <v>1068485.15</v>
      </c>
      <c r="W62" s="62" t="n">
        <v>1269271.29</v>
      </c>
      <c r="X62" s="62" t="n">
        <v>1444173.67</v>
      </c>
      <c r="Y62" s="62" t="n">
        <v>1628160.83</v>
      </c>
      <c r="Z62" s="63" t="n">
        <v>1829524.38</v>
      </c>
      <c r="AA62" s="61" t="n">
        <v>257685.32</v>
      </c>
      <c r="AB62" s="62" t="n">
        <v>497735.64</v>
      </c>
      <c r="AC62" s="62" t="n">
        <v>757609.58</v>
      </c>
      <c r="AD62" s="62" t="n">
        <v>999014.25</v>
      </c>
      <c r="AE62" s="62" t="n">
        <v>805798.43</v>
      </c>
      <c r="AF62" s="62" t="n">
        <v>1140858.1</v>
      </c>
      <c r="AG62" s="62" t="n">
        <v>1422050.55</v>
      </c>
      <c r="AH62" s="62" t="n">
        <v>1721342.94</v>
      </c>
      <c r="AI62" s="62" t="n">
        <v>2032381.86</v>
      </c>
      <c r="AJ62" s="62" t="n">
        <v>2360495.51</v>
      </c>
      <c r="AK62" s="62" t="n">
        <v>2693568.87</v>
      </c>
      <c r="AL62" s="63" t="n">
        <v>3026990.45</v>
      </c>
    </row>
    <row r="63" customFormat="false" ht="15" hidden="false" customHeight="false" outlineLevel="0" collapsed="false">
      <c r="B63" s="64" t="s">
        <v>242</v>
      </c>
      <c r="C63" s="61" t="n">
        <v>2308.9</v>
      </c>
      <c r="D63" s="62" t="n">
        <v>3654.2</v>
      </c>
      <c r="E63" s="62" t="n">
        <v>8504.2</v>
      </c>
      <c r="F63" s="62" t="n">
        <v>11654.2</v>
      </c>
      <c r="G63" s="62" t="n">
        <v>13404.2</v>
      </c>
      <c r="H63" s="62" t="n">
        <v>18789.2</v>
      </c>
      <c r="I63" s="62" t="n">
        <v>34912.2</v>
      </c>
      <c r="J63" s="62" t="n">
        <v>46527.7</v>
      </c>
      <c r="K63" s="62" t="n">
        <v>48887.7</v>
      </c>
      <c r="L63" s="62" t="n">
        <v>51887.7</v>
      </c>
      <c r="M63" s="62" t="n">
        <v>52005.7</v>
      </c>
      <c r="N63" s="63" t="n">
        <v>54672.5</v>
      </c>
      <c r="O63" s="61" t="n">
        <v>8440</v>
      </c>
      <c r="P63" s="62" t="n">
        <v>8440</v>
      </c>
      <c r="Q63" s="62" t="n">
        <v>8440</v>
      </c>
      <c r="R63" s="62" t="n">
        <v>9985</v>
      </c>
      <c r="S63" s="62" t="n">
        <v>9985</v>
      </c>
      <c r="T63" s="62" t="n">
        <v>9985</v>
      </c>
      <c r="U63" s="62" t="n">
        <v>9985</v>
      </c>
      <c r="V63" s="62" t="n">
        <v>9985</v>
      </c>
      <c r="W63" s="62" t="n">
        <v>11167.5</v>
      </c>
      <c r="X63" s="62" t="n">
        <v>11317.5</v>
      </c>
      <c r="Y63" s="62" t="n">
        <v>11317.5</v>
      </c>
      <c r="Z63" s="63" t="n">
        <v>11707.5</v>
      </c>
      <c r="AA63" s="61" t="n">
        <v>0</v>
      </c>
      <c r="AB63" s="62" t="n">
        <v>333.94</v>
      </c>
      <c r="AC63" s="62" t="n">
        <v>333.94</v>
      </c>
      <c r="AD63" s="62" t="n">
        <v>80525.31</v>
      </c>
      <c r="AE63" s="62" t="n">
        <v>80525.31</v>
      </c>
      <c r="AF63" s="62" t="n">
        <v>80525.31</v>
      </c>
      <c r="AG63" s="62" t="n">
        <v>80525.31</v>
      </c>
      <c r="AH63" s="62" t="n">
        <v>80525.31</v>
      </c>
      <c r="AI63" s="62" t="n">
        <v>80775.31</v>
      </c>
      <c r="AJ63" s="62" t="n">
        <v>81747.31</v>
      </c>
      <c r="AK63" s="62" t="n">
        <v>82247.31</v>
      </c>
      <c r="AL63" s="63" t="n">
        <v>82409.31</v>
      </c>
    </row>
    <row r="64" customFormat="false" ht="15" hidden="false" customHeight="false" outlineLevel="0" collapsed="false">
      <c r="B64" s="64" t="s">
        <v>243</v>
      </c>
      <c r="C64" s="61" t="n">
        <v>0</v>
      </c>
      <c r="D64" s="62" t="n">
        <v>0</v>
      </c>
      <c r="E64" s="62" t="n">
        <v>0</v>
      </c>
      <c r="F64" s="62" t="n">
        <v>12905</v>
      </c>
      <c r="G64" s="62" t="n">
        <v>12905</v>
      </c>
      <c r="H64" s="62" t="n">
        <v>16501</v>
      </c>
      <c r="I64" s="62" t="n">
        <v>17116</v>
      </c>
      <c r="J64" s="62" t="n">
        <v>18216</v>
      </c>
      <c r="K64" s="62" t="n">
        <v>47256</v>
      </c>
      <c r="L64" s="62" t="n">
        <v>50076</v>
      </c>
      <c r="M64" s="62" t="n">
        <v>51476</v>
      </c>
      <c r="N64" s="63" t="n">
        <v>52176</v>
      </c>
      <c r="O64" s="61" t="n">
        <v>0</v>
      </c>
      <c r="P64" s="62" t="n">
        <v>0</v>
      </c>
      <c r="Q64" s="62" t="n">
        <v>16943.5</v>
      </c>
      <c r="R64" s="62" t="n">
        <v>16943.5</v>
      </c>
      <c r="S64" s="62" t="n">
        <v>16943.5</v>
      </c>
      <c r="T64" s="62" t="n">
        <v>16943.5</v>
      </c>
      <c r="U64" s="62" t="n">
        <v>23943.5</v>
      </c>
      <c r="V64" s="62" t="n">
        <v>23943.5</v>
      </c>
      <c r="W64" s="62" t="n">
        <v>25051.78</v>
      </c>
      <c r="X64" s="62" t="n">
        <v>42826.78</v>
      </c>
      <c r="Y64" s="62" t="n">
        <v>47219.78</v>
      </c>
      <c r="Z64" s="63" t="n">
        <v>50699.78</v>
      </c>
      <c r="AA64" s="61" t="n">
        <v>6585</v>
      </c>
      <c r="AB64" s="62" t="n">
        <v>6585</v>
      </c>
      <c r="AC64" s="62" t="n">
        <v>7177.5</v>
      </c>
      <c r="AD64" s="62" t="n">
        <v>22840.64</v>
      </c>
      <c r="AE64" s="62" t="n">
        <v>22840.64</v>
      </c>
      <c r="AF64" s="62" t="n">
        <v>23240.64</v>
      </c>
      <c r="AG64" s="62" t="n">
        <v>23240.64</v>
      </c>
      <c r="AH64" s="62" t="n">
        <v>35474.28</v>
      </c>
      <c r="AI64" s="62" t="n">
        <v>35474.28</v>
      </c>
      <c r="AJ64" s="62" t="n">
        <v>47141.61</v>
      </c>
      <c r="AK64" s="62" t="n">
        <v>47141.61</v>
      </c>
      <c r="AL64" s="63" t="n">
        <v>47141.61</v>
      </c>
    </row>
    <row r="65" customFormat="false" ht="15" hidden="false" customHeight="false" outlineLevel="0" collapsed="false">
      <c r="B65" s="64" t="s">
        <v>244</v>
      </c>
      <c r="C65" s="61" t="n">
        <v>0</v>
      </c>
      <c r="D65" s="62" t="n">
        <v>0</v>
      </c>
      <c r="E65" s="62" t="n">
        <v>0</v>
      </c>
      <c r="F65" s="62" t="n">
        <v>0</v>
      </c>
      <c r="G65" s="62" t="n">
        <v>0</v>
      </c>
      <c r="H65" s="62" t="n">
        <v>0</v>
      </c>
      <c r="I65" s="62" t="n">
        <v>0</v>
      </c>
      <c r="J65" s="62" t="n">
        <v>0</v>
      </c>
      <c r="K65" s="62" t="n">
        <v>0</v>
      </c>
      <c r="L65" s="62" t="n">
        <v>0</v>
      </c>
      <c r="M65" s="62" t="n">
        <v>0</v>
      </c>
      <c r="N65" s="63" t="n">
        <v>500000</v>
      </c>
      <c r="O65" s="61" t="n">
        <v>0</v>
      </c>
      <c r="P65" s="62" t="n">
        <v>0</v>
      </c>
      <c r="Q65" s="62" t="n">
        <v>0</v>
      </c>
      <c r="R65" s="62" t="n">
        <v>1000</v>
      </c>
      <c r="S65" s="62" t="n">
        <v>1000</v>
      </c>
      <c r="T65" s="62" t="n">
        <v>1000</v>
      </c>
      <c r="U65" s="62" t="n">
        <v>1000</v>
      </c>
      <c r="V65" s="62" t="n">
        <v>1000</v>
      </c>
      <c r="W65" s="62" t="n">
        <v>1000</v>
      </c>
      <c r="X65" s="62" t="n">
        <v>1000</v>
      </c>
      <c r="Y65" s="62" t="n">
        <v>1000</v>
      </c>
      <c r="Z65" s="63" t="n">
        <v>26489.97</v>
      </c>
      <c r="AA65" s="61" t="n">
        <v>0</v>
      </c>
      <c r="AB65" s="62" t="n">
        <v>0</v>
      </c>
      <c r="AC65" s="62" t="n">
        <v>0</v>
      </c>
      <c r="AD65" s="62" t="n">
        <v>0</v>
      </c>
      <c r="AE65" s="62" t="n">
        <v>0</v>
      </c>
      <c r="AF65" s="62" t="n">
        <v>0</v>
      </c>
      <c r="AG65" s="62" t="n">
        <v>0</v>
      </c>
      <c r="AH65" s="62" t="n">
        <v>0</v>
      </c>
      <c r="AI65" s="62" t="n">
        <v>0</v>
      </c>
      <c r="AJ65" s="62" t="n">
        <v>0</v>
      </c>
      <c r="AK65" s="62" t="n">
        <v>5000</v>
      </c>
      <c r="AL65" s="63" t="n">
        <v>53116.74</v>
      </c>
    </row>
    <row r="66" customFormat="false" ht="15" hidden="false" customHeight="false" outlineLevel="0" collapsed="false">
      <c r="B66" s="64" t="s">
        <v>245</v>
      </c>
      <c r="C66" s="61" t="n">
        <v>16424</v>
      </c>
      <c r="D66" s="62" t="n">
        <v>29689</v>
      </c>
      <c r="E66" s="62" t="n">
        <v>33132.3</v>
      </c>
      <c r="F66" s="62" t="n">
        <v>53460.56</v>
      </c>
      <c r="G66" s="62" t="n">
        <v>56486.56</v>
      </c>
      <c r="H66" s="62" t="n">
        <v>45099.18</v>
      </c>
      <c r="I66" s="62" t="n">
        <v>46162.18</v>
      </c>
      <c r="J66" s="62" t="n">
        <v>47735.69</v>
      </c>
      <c r="K66" s="62" t="n">
        <v>53890.69</v>
      </c>
      <c r="L66" s="62" t="n">
        <v>58383.69</v>
      </c>
      <c r="M66" s="62" t="n">
        <v>65743.69</v>
      </c>
      <c r="N66" s="63" t="n">
        <v>160057.39</v>
      </c>
      <c r="O66" s="61" t="n">
        <v>17031</v>
      </c>
      <c r="P66" s="62" t="n">
        <v>37021</v>
      </c>
      <c r="Q66" s="62" t="n">
        <v>54655.88</v>
      </c>
      <c r="R66" s="62" t="n">
        <v>57718.74</v>
      </c>
      <c r="S66" s="62" t="n">
        <v>36218.42</v>
      </c>
      <c r="T66" s="62" t="n">
        <v>44998.42</v>
      </c>
      <c r="U66" s="62" t="n">
        <v>49853.18</v>
      </c>
      <c r="V66" s="62" t="n">
        <v>59276.18</v>
      </c>
      <c r="W66" s="62" t="n">
        <v>66901.4</v>
      </c>
      <c r="X66" s="62" t="n">
        <v>72189.22</v>
      </c>
      <c r="Y66" s="62" t="n">
        <v>77302.63</v>
      </c>
      <c r="Z66" s="63" t="n">
        <v>117614.46</v>
      </c>
      <c r="AA66" s="61" t="n">
        <v>42369</v>
      </c>
      <c r="AB66" s="62" t="n">
        <v>64881.4</v>
      </c>
      <c r="AC66" s="62" t="n">
        <v>79154.82</v>
      </c>
      <c r="AD66" s="62" t="n">
        <v>84749.42</v>
      </c>
      <c r="AE66" s="62" t="n">
        <v>90052.93</v>
      </c>
      <c r="AF66" s="62" t="n">
        <v>102556.63</v>
      </c>
      <c r="AG66" s="62" t="n">
        <v>122531.43</v>
      </c>
      <c r="AH66" s="62" t="n">
        <v>148060.43</v>
      </c>
      <c r="AI66" s="62" t="n">
        <v>156630.69</v>
      </c>
      <c r="AJ66" s="62" t="n">
        <v>156630.69</v>
      </c>
      <c r="AK66" s="62" t="n">
        <v>156630.69</v>
      </c>
      <c r="AL66" s="63" t="n">
        <v>156630.69</v>
      </c>
    </row>
    <row r="67" customFormat="false" ht="15" hidden="false" customHeight="false" outlineLevel="0" collapsed="false">
      <c r="B67" s="54" t="s">
        <v>246</v>
      </c>
      <c r="C67" s="76" t="n">
        <v>68529.04</v>
      </c>
      <c r="D67" s="76" t="n">
        <v>124117.98</v>
      </c>
      <c r="E67" s="76" t="n">
        <v>183045.28</v>
      </c>
      <c r="F67" s="76" t="n">
        <v>270299.48</v>
      </c>
      <c r="G67" s="76" t="n">
        <v>325888.8</v>
      </c>
      <c r="H67" s="76" t="n">
        <v>388175.18</v>
      </c>
      <c r="I67" s="76" t="n">
        <v>489488.03</v>
      </c>
      <c r="J67" s="76" t="n">
        <v>575266.38</v>
      </c>
      <c r="K67" s="76" t="n">
        <v>694033.67</v>
      </c>
      <c r="L67" s="76" t="n">
        <v>839454.7</v>
      </c>
      <c r="M67" s="76" t="n">
        <v>943504.44</v>
      </c>
      <c r="N67" s="76" t="n">
        <v>1890755.94</v>
      </c>
      <c r="O67" s="76" t="n">
        <v>143267.73</v>
      </c>
      <c r="P67" s="76" t="n">
        <v>280541.25</v>
      </c>
      <c r="Q67" s="76" t="n">
        <v>471421.71</v>
      </c>
      <c r="R67" s="76" t="n">
        <v>597029.55</v>
      </c>
      <c r="S67" s="76" t="n">
        <v>689056.42</v>
      </c>
      <c r="T67" s="76" t="n">
        <v>792340.18</v>
      </c>
      <c r="U67" s="76" t="n">
        <v>955326.14</v>
      </c>
      <c r="V67" s="76" t="n">
        <v>1186689.83</v>
      </c>
      <c r="W67" s="76" t="n">
        <v>1397391.97</v>
      </c>
      <c r="X67" s="76" t="n">
        <v>1595507.17</v>
      </c>
      <c r="Y67" s="76" t="n">
        <v>1789000.74</v>
      </c>
      <c r="Z67" s="76" t="n">
        <v>2060036.09</v>
      </c>
      <c r="AA67" s="76" t="n">
        <v>306639.32</v>
      </c>
      <c r="AB67" s="76" t="n">
        <v>569535.98</v>
      </c>
      <c r="AC67" s="76" t="n">
        <v>844275.84</v>
      </c>
      <c r="AD67" s="76" t="n">
        <v>1187129.62</v>
      </c>
      <c r="AE67" s="76" t="n">
        <v>999217.31</v>
      </c>
      <c r="AF67" s="76" t="n">
        <v>1347180.68</v>
      </c>
      <c r="AG67" s="76" t="n">
        <v>1648347.93</v>
      </c>
      <c r="AH67" s="76" t="n">
        <v>1985402.96</v>
      </c>
      <c r="AI67" s="76" t="n">
        <v>2305262.14</v>
      </c>
      <c r="AJ67" s="76" t="n">
        <v>2646015.12</v>
      </c>
      <c r="AK67" s="76" t="n">
        <v>2984588.48</v>
      </c>
      <c r="AL67" s="76" t="n">
        <v>3366288.8</v>
      </c>
    </row>
    <row r="68" customFormat="false" ht="15" hidden="false" customHeight="false" outlineLevel="0" collapsed="false">
      <c r="B68" s="64"/>
      <c r="C68" s="81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0"/>
      <c r="O68" s="81" t="n">
        <v>0</v>
      </c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80"/>
      <c r="AA68" s="81" t="n">
        <v>0</v>
      </c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customFormat="false" ht="15" hidden="false" customHeight="false" outlineLevel="0" collapsed="false">
      <c r="B69" s="54" t="s">
        <v>247</v>
      </c>
      <c r="C69" s="81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80"/>
      <c r="O69" s="81" t="n">
        <v>0</v>
      </c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80"/>
      <c r="AA69" s="81" t="n">
        <v>0</v>
      </c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customFormat="false" ht="15" hidden="false" customHeight="false" outlineLevel="0" collapsed="false">
      <c r="B70" s="64" t="s">
        <v>248</v>
      </c>
      <c r="C70" s="61" t="n">
        <v>1560</v>
      </c>
      <c r="D70" s="62" t="n">
        <v>3758.31</v>
      </c>
      <c r="E70" s="62" t="n">
        <v>5433.31</v>
      </c>
      <c r="F70" s="62" t="n">
        <v>8064.58</v>
      </c>
      <c r="G70" s="62" t="n">
        <v>9744.58</v>
      </c>
      <c r="H70" s="62" t="n">
        <v>13743.32</v>
      </c>
      <c r="I70" s="62" t="n">
        <v>14495.13</v>
      </c>
      <c r="J70" s="62" t="n">
        <v>16638.8</v>
      </c>
      <c r="K70" s="62" t="n">
        <v>19637.45</v>
      </c>
      <c r="L70" s="62" t="n">
        <v>22228.34</v>
      </c>
      <c r="M70" s="62" t="n">
        <v>25088.01</v>
      </c>
      <c r="N70" s="63" t="n">
        <v>27750.51</v>
      </c>
      <c r="O70" s="61" t="n">
        <v>3273.92</v>
      </c>
      <c r="P70" s="62" t="n">
        <v>6274.33</v>
      </c>
      <c r="Q70" s="62" t="n">
        <v>10419.1</v>
      </c>
      <c r="R70" s="62" t="n">
        <v>12811.6</v>
      </c>
      <c r="S70" s="62" t="n">
        <v>17137.7</v>
      </c>
      <c r="T70" s="62" t="n">
        <v>19582.7</v>
      </c>
      <c r="U70" s="62" t="n">
        <v>21997.7</v>
      </c>
      <c r="V70" s="62" t="n">
        <v>26021.55</v>
      </c>
      <c r="W70" s="62" t="n">
        <v>30945.08</v>
      </c>
      <c r="X70" s="62" t="n">
        <v>33445.08</v>
      </c>
      <c r="Y70" s="62" t="n">
        <v>36585.08</v>
      </c>
      <c r="Z70" s="63" t="n">
        <v>42437.15</v>
      </c>
      <c r="AA70" s="61" t="n">
        <v>5660</v>
      </c>
      <c r="AB70" s="62" t="n">
        <v>17655</v>
      </c>
      <c r="AC70" s="62" t="n">
        <v>32143.26</v>
      </c>
      <c r="AD70" s="62" t="n">
        <v>48876.22</v>
      </c>
      <c r="AE70" s="62" t="n">
        <v>66190.96</v>
      </c>
      <c r="AF70" s="62" t="n">
        <v>89047.28</v>
      </c>
      <c r="AG70" s="62" t="n">
        <v>107667.17</v>
      </c>
      <c r="AH70" s="62" t="n">
        <v>117766.17</v>
      </c>
      <c r="AI70" s="62" t="n">
        <v>128488.01</v>
      </c>
      <c r="AJ70" s="62" t="n">
        <v>139481.77</v>
      </c>
      <c r="AK70" s="62" t="n">
        <v>159692.06</v>
      </c>
      <c r="AL70" s="63" t="n">
        <v>112306.73</v>
      </c>
    </row>
    <row r="71" customFormat="false" ht="15" hidden="false" customHeight="false" outlineLevel="0" collapsed="false">
      <c r="B71" s="64" t="s">
        <v>249</v>
      </c>
      <c r="C71" s="61" t="n">
        <v>2895</v>
      </c>
      <c r="D71" s="62" t="n">
        <v>5195</v>
      </c>
      <c r="E71" s="62" t="n">
        <v>9075</v>
      </c>
      <c r="F71" s="62" t="n">
        <v>10275</v>
      </c>
      <c r="G71" s="62" t="n">
        <v>10715</v>
      </c>
      <c r="H71" s="62" t="n">
        <v>13915</v>
      </c>
      <c r="I71" s="62" t="n">
        <v>15600</v>
      </c>
      <c r="J71" s="62" t="n">
        <v>17070</v>
      </c>
      <c r="K71" s="62" t="n">
        <v>19868.63</v>
      </c>
      <c r="L71" s="62" t="n">
        <v>22988.63</v>
      </c>
      <c r="M71" s="62" t="n">
        <v>23668.63</v>
      </c>
      <c r="N71" s="63" t="n">
        <v>108697.43</v>
      </c>
      <c r="O71" s="61" t="n">
        <v>8490</v>
      </c>
      <c r="P71" s="62" t="n">
        <v>9540</v>
      </c>
      <c r="Q71" s="62" t="n">
        <v>19857.02</v>
      </c>
      <c r="R71" s="62" t="n">
        <v>23644.02</v>
      </c>
      <c r="S71" s="62" t="n">
        <v>25179.02</v>
      </c>
      <c r="T71" s="62" t="n">
        <v>29810.02</v>
      </c>
      <c r="U71" s="62" t="n">
        <v>33520.02</v>
      </c>
      <c r="V71" s="62" t="n">
        <v>38213.59</v>
      </c>
      <c r="W71" s="62" t="n">
        <v>42948.59</v>
      </c>
      <c r="X71" s="62" t="n">
        <v>46340.28</v>
      </c>
      <c r="Y71" s="62" t="n">
        <v>51437.28</v>
      </c>
      <c r="Z71" s="63" t="n">
        <v>61593.58</v>
      </c>
      <c r="AA71" s="61" t="n">
        <v>5090</v>
      </c>
      <c r="AB71" s="62" t="n">
        <v>17741</v>
      </c>
      <c r="AC71" s="62" t="n">
        <v>31519.64</v>
      </c>
      <c r="AD71" s="62" t="n">
        <v>53343.8</v>
      </c>
      <c r="AE71" s="62" t="n">
        <v>73986.2</v>
      </c>
      <c r="AF71" s="62" t="n">
        <v>81806.2</v>
      </c>
      <c r="AG71" s="62" t="n">
        <v>103269.45</v>
      </c>
      <c r="AH71" s="62" t="n">
        <v>122227.7</v>
      </c>
      <c r="AI71" s="62" t="n">
        <v>146445.22</v>
      </c>
      <c r="AJ71" s="62" t="n">
        <v>177650.4</v>
      </c>
      <c r="AK71" s="62" t="n">
        <v>194600.4</v>
      </c>
      <c r="AL71" s="63" t="n">
        <v>203376.4</v>
      </c>
    </row>
    <row r="72" customFormat="false" ht="15" hidden="false" customHeight="false" outlineLevel="0" collapsed="false">
      <c r="B72" s="64" t="s">
        <v>250</v>
      </c>
      <c r="C72" s="61" t="n">
        <v>3000</v>
      </c>
      <c r="D72" s="62" t="n">
        <v>31839.16</v>
      </c>
      <c r="E72" s="62" t="n">
        <v>34839.16</v>
      </c>
      <c r="F72" s="62" t="n">
        <v>38209.16</v>
      </c>
      <c r="G72" s="62" t="n">
        <v>41209.16</v>
      </c>
      <c r="H72" s="62" t="n">
        <v>44209.16</v>
      </c>
      <c r="I72" s="62" t="n">
        <v>47209.16</v>
      </c>
      <c r="J72" s="62" t="n">
        <v>50209.16</v>
      </c>
      <c r="K72" s="62" t="n">
        <v>53209.16</v>
      </c>
      <c r="L72" s="62" t="n">
        <v>56209.16</v>
      </c>
      <c r="M72" s="62" t="n">
        <v>59209.16</v>
      </c>
      <c r="N72" s="63" t="n">
        <v>147347.03</v>
      </c>
      <c r="O72" s="61" t="n">
        <v>5000</v>
      </c>
      <c r="P72" s="62" t="n">
        <v>10000</v>
      </c>
      <c r="Q72" s="62" t="n">
        <v>15000</v>
      </c>
      <c r="R72" s="62" t="n">
        <v>20000</v>
      </c>
      <c r="S72" s="62" t="n">
        <v>25000</v>
      </c>
      <c r="T72" s="62" t="n">
        <v>30000</v>
      </c>
      <c r="U72" s="62" t="n">
        <v>35000</v>
      </c>
      <c r="V72" s="62" t="n">
        <v>40000</v>
      </c>
      <c r="W72" s="62" t="n">
        <v>45000</v>
      </c>
      <c r="X72" s="62" t="n">
        <v>50000</v>
      </c>
      <c r="Y72" s="62" t="n">
        <v>55000</v>
      </c>
      <c r="Z72" s="63" t="n">
        <v>60645</v>
      </c>
      <c r="AA72" s="61" t="n">
        <v>5390</v>
      </c>
      <c r="AB72" s="62" t="n">
        <v>9590</v>
      </c>
      <c r="AC72" s="62" t="n">
        <v>21232.6</v>
      </c>
      <c r="AD72" s="62" t="n">
        <v>25432.6</v>
      </c>
      <c r="AE72" s="62" t="n">
        <v>29632.6</v>
      </c>
      <c r="AF72" s="62" t="n">
        <v>36505.73</v>
      </c>
      <c r="AG72" s="62" t="n">
        <v>40705.73</v>
      </c>
      <c r="AH72" s="62" t="n">
        <v>44905.73</v>
      </c>
      <c r="AI72" s="62" t="n">
        <v>49657.73</v>
      </c>
      <c r="AJ72" s="62" t="n">
        <v>53857.73</v>
      </c>
      <c r="AK72" s="62" t="n">
        <v>58057.73</v>
      </c>
      <c r="AL72" s="63" t="n">
        <v>62257.73</v>
      </c>
    </row>
    <row r="73" customFormat="false" ht="15" hidden="false" customHeight="false" outlineLevel="0" collapsed="false">
      <c r="B73" s="64" t="s">
        <v>251</v>
      </c>
      <c r="C73" s="61" t="n">
        <v>0</v>
      </c>
      <c r="D73" s="62" t="n">
        <v>0</v>
      </c>
      <c r="E73" s="62" t="n">
        <v>0</v>
      </c>
      <c r="F73" s="62" t="n">
        <v>0</v>
      </c>
      <c r="G73" s="62" t="n">
        <v>0</v>
      </c>
      <c r="H73" s="62" t="n">
        <v>0</v>
      </c>
      <c r="I73" s="62" t="n">
        <v>0</v>
      </c>
      <c r="J73" s="62" t="n">
        <v>0</v>
      </c>
      <c r="K73" s="62" t="n">
        <v>0</v>
      </c>
      <c r="L73" s="62" t="n">
        <v>0</v>
      </c>
      <c r="M73" s="62" t="n">
        <v>0</v>
      </c>
      <c r="N73" s="63" t="n">
        <v>0</v>
      </c>
      <c r="O73" s="61" t="n">
        <v>0</v>
      </c>
      <c r="P73" s="62" t="n">
        <v>0</v>
      </c>
      <c r="Q73" s="62" t="n">
        <v>0</v>
      </c>
      <c r="R73" s="62" t="n">
        <v>0</v>
      </c>
      <c r="S73" s="62" t="n">
        <v>0</v>
      </c>
      <c r="T73" s="62" t="n">
        <v>0</v>
      </c>
      <c r="U73" s="62" t="n">
        <v>0</v>
      </c>
      <c r="V73" s="62" t="n">
        <v>0</v>
      </c>
      <c r="W73" s="62" t="n">
        <v>0</v>
      </c>
      <c r="X73" s="62" t="n">
        <v>0</v>
      </c>
      <c r="Y73" s="62" t="n">
        <v>0</v>
      </c>
      <c r="Z73" s="63" t="n">
        <v>0</v>
      </c>
      <c r="AA73" s="61" t="n">
        <v>0</v>
      </c>
      <c r="AB73" s="62" t="n">
        <v>0</v>
      </c>
      <c r="AC73" s="62" t="n">
        <v>0</v>
      </c>
      <c r="AD73" s="62" t="n">
        <v>0</v>
      </c>
      <c r="AE73" s="62" t="n">
        <v>0</v>
      </c>
      <c r="AF73" s="62" t="n">
        <v>0</v>
      </c>
      <c r="AG73" s="62" t="n">
        <v>0</v>
      </c>
      <c r="AH73" s="62" t="n">
        <v>0</v>
      </c>
      <c r="AI73" s="62" t="n">
        <v>0</v>
      </c>
      <c r="AJ73" s="62" t="n">
        <v>0</v>
      </c>
      <c r="AK73" s="62" t="n">
        <v>0</v>
      </c>
      <c r="AL73" s="63" t="n">
        <v>0</v>
      </c>
    </row>
    <row r="74" customFormat="false" ht="15" hidden="false" customHeight="false" outlineLevel="0" collapsed="false">
      <c r="B74" s="64" t="s">
        <v>252</v>
      </c>
      <c r="C74" s="61" t="n">
        <v>0</v>
      </c>
      <c r="D74" s="62" t="n">
        <v>17550</v>
      </c>
      <c r="E74" s="62" t="n">
        <v>17550</v>
      </c>
      <c r="F74" s="62" t="n">
        <v>17550</v>
      </c>
      <c r="G74" s="62" t="n">
        <v>17550</v>
      </c>
      <c r="H74" s="62" t="n">
        <v>17550</v>
      </c>
      <c r="I74" s="62" t="n">
        <v>17550</v>
      </c>
      <c r="J74" s="62" t="n">
        <v>17550</v>
      </c>
      <c r="K74" s="62" t="n">
        <v>17550</v>
      </c>
      <c r="L74" s="62" t="n">
        <v>17550</v>
      </c>
      <c r="M74" s="62" t="n">
        <v>17550</v>
      </c>
      <c r="N74" s="63" t="n">
        <v>17550</v>
      </c>
      <c r="O74" s="61" t="n">
        <v>0</v>
      </c>
      <c r="P74" s="62" t="n">
        <v>0</v>
      </c>
      <c r="Q74" s="62" t="n">
        <v>0</v>
      </c>
      <c r="R74" s="62" t="n">
        <v>0</v>
      </c>
      <c r="S74" s="62" t="n">
        <v>0</v>
      </c>
      <c r="T74" s="62" t="n">
        <v>0</v>
      </c>
      <c r="U74" s="62" t="n">
        <v>0</v>
      </c>
      <c r="V74" s="62" t="n">
        <v>1500</v>
      </c>
      <c r="W74" s="62" t="n">
        <v>1500</v>
      </c>
      <c r="X74" s="62" t="n">
        <v>2577.34</v>
      </c>
      <c r="Y74" s="62" t="n">
        <v>3777.34</v>
      </c>
      <c r="Z74" s="63" t="n">
        <v>4657.34</v>
      </c>
      <c r="AA74" s="61" t="n">
        <v>1000</v>
      </c>
      <c r="AB74" s="62" t="n">
        <v>1330</v>
      </c>
      <c r="AC74" s="62" t="n">
        <v>4360</v>
      </c>
      <c r="AD74" s="62" t="n">
        <v>4360</v>
      </c>
      <c r="AE74" s="62" t="n">
        <v>4360</v>
      </c>
      <c r="AF74" s="62" t="n">
        <v>4510</v>
      </c>
      <c r="AG74" s="62" t="n">
        <v>4770</v>
      </c>
      <c r="AH74" s="62" t="n">
        <v>4770</v>
      </c>
      <c r="AI74" s="62" t="n">
        <v>4770</v>
      </c>
      <c r="AJ74" s="62" t="n">
        <v>5120</v>
      </c>
      <c r="AK74" s="62" t="n">
        <v>5120</v>
      </c>
      <c r="AL74" s="63" t="n">
        <v>5120</v>
      </c>
    </row>
    <row r="75" customFormat="false" ht="15" hidden="false" customHeight="false" outlineLevel="0" collapsed="false">
      <c r="B75" s="64" t="s">
        <v>253</v>
      </c>
      <c r="C75" s="61" t="n">
        <v>0</v>
      </c>
      <c r="D75" s="62" t="n">
        <v>0</v>
      </c>
      <c r="E75" s="62" t="n">
        <v>0</v>
      </c>
      <c r="F75" s="62" t="n">
        <v>0</v>
      </c>
      <c r="G75" s="62" t="n">
        <v>200</v>
      </c>
      <c r="H75" s="62" t="n">
        <v>950</v>
      </c>
      <c r="I75" s="62" t="n">
        <v>950</v>
      </c>
      <c r="J75" s="62" t="n">
        <v>950</v>
      </c>
      <c r="K75" s="62" t="n">
        <v>6450</v>
      </c>
      <c r="L75" s="62" t="n">
        <v>9576</v>
      </c>
      <c r="M75" s="62" t="n">
        <v>9576</v>
      </c>
      <c r="N75" s="63" t="n">
        <v>11296</v>
      </c>
      <c r="O75" s="61" t="n">
        <v>0</v>
      </c>
      <c r="P75" s="62" t="n">
        <v>2060</v>
      </c>
      <c r="Q75" s="62" t="n">
        <v>3260</v>
      </c>
      <c r="R75" s="62" t="n">
        <v>5990</v>
      </c>
      <c r="S75" s="62" t="n">
        <v>6640</v>
      </c>
      <c r="T75" s="62" t="n">
        <v>6640</v>
      </c>
      <c r="U75" s="62" t="n">
        <v>7390</v>
      </c>
      <c r="V75" s="62" t="n">
        <v>7390</v>
      </c>
      <c r="W75" s="62" t="n">
        <v>7390</v>
      </c>
      <c r="X75" s="62" t="n">
        <v>9196.79</v>
      </c>
      <c r="Y75" s="62" t="n">
        <v>9909.34</v>
      </c>
      <c r="Z75" s="63" t="n">
        <v>14283.89</v>
      </c>
      <c r="AA75" s="61" t="n">
        <v>23230.42</v>
      </c>
      <c r="AB75" s="62" t="n">
        <v>27230.42</v>
      </c>
      <c r="AC75" s="62" t="n">
        <v>36336.43</v>
      </c>
      <c r="AD75" s="62" t="n">
        <v>38530.37</v>
      </c>
      <c r="AE75" s="62" t="n">
        <v>38866.9</v>
      </c>
      <c r="AF75" s="62" t="n">
        <v>40060.59</v>
      </c>
      <c r="AG75" s="62" t="n">
        <v>46872.33</v>
      </c>
      <c r="AH75" s="62" t="n">
        <v>47485.23</v>
      </c>
      <c r="AI75" s="62" t="n">
        <v>48747.6</v>
      </c>
      <c r="AJ75" s="62" t="n">
        <v>50985.43</v>
      </c>
      <c r="AK75" s="62" t="n">
        <v>53812.13</v>
      </c>
      <c r="AL75" s="63" t="n">
        <v>54526.54</v>
      </c>
    </row>
    <row r="76" customFormat="false" ht="15" hidden="false" customHeight="false" outlineLevel="0" collapsed="false">
      <c r="B76" s="64" t="s">
        <v>254</v>
      </c>
      <c r="C76" s="61" t="n">
        <v>0</v>
      </c>
      <c r="D76" s="62" t="n">
        <v>0</v>
      </c>
      <c r="E76" s="62" t="n">
        <v>0</v>
      </c>
      <c r="F76" s="62" t="n">
        <v>0</v>
      </c>
      <c r="G76" s="62" t="n">
        <v>54.27</v>
      </c>
      <c r="H76" s="62" t="n">
        <v>12480.75</v>
      </c>
      <c r="I76" s="62" t="n">
        <v>16395.85</v>
      </c>
      <c r="J76" s="62" t="n">
        <v>24586.15</v>
      </c>
      <c r="K76" s="62" t="n">
        <v>25447.9</v>
      </c>
      <c r="L76" s="62" t="n">
        <v>29571.89</v>
      </c>
      <c r="M76" s="62" t="n">
        <v>34118.86</v>
      </c>
      <c r="N76" s="63" t="n">
        <v>37562.04</v>
      </c>
      <c r="O76" s="61" t="n">
        <v>12610.99</v>
      </c>
      <c r="P76" s="62" t="n">
        <v>24610.99</v>
      </c>
      <c r="Q76" s="62" t="n">
        <v>46526.85</v>
      </c>
      <c r="R76" s="62" t="n">
        <v>58951.28</v>
      </c>
      <c r="S76" s="62" t="n">
        <v>70951.28</v>
      </c>
      <c r="T76" s="62" t="n">
        <v>95145.68</v>
      </c>
      <c r="U76" s="62" t="n">
        <v>107506.01</v>
      </c>
      <c r="V76" s="62" t="n">
        <v>123917.21</v>
      </c>
      <c r="W76" s="62" t="n">
        <v>142717.67</v>
      </c>
      <c r="X76" s="62" t="n">
        <v>165123.37</v>
      </c>
      <c r="Y76" s="62" t="n">
        <v>225323.37</v>
      </c>
      <c r="Z76" s="63" t="n">
        <v>269160.43</v>
      </c>
      <c r="AA76" s="61" t="n">
        <v>9108.73</v>
      </c>
      <c r="AB76" s="62" t="n">
        <v>15967.29</v>
      </c>
      <c r="AC76" s="62" t="n">
        <v>32082.58</v>
      </c>
      <c r="AD76" s="62" t="n">
        <v>47920.43</v>
      </c>
      <c r="AE76" s="62" t="n">
        <v>65506.89</v>
      </c>
      <c r="AF76" s="62" t="n">
        <v>85479.52</v>
      </c>
      <c r="AG76" s="62" t="n">
        <v>110312.38</v>
      </c>
      <c r="AH76" s="62" t="n">
        <v>130656.75</v>
      </c>
      <c r="AI76" s="62" t="n">
        <v>138115.3</v>
      </c>
      <c r="AJ76" s="62" t="n">
        <v>152816.78</v>
      </c>
      <c r="AK76" s="62" t="n">
        <v>170021.68</v>
      </c>
      <c r="AL76" s="63" t="n">
        <v>185809.79</v>
      </c>
    </row>
    <row r="77" customFormat="false" ht="15" hidden="false" customHeight="false" outlineLevel="0" collapsed="false">
      <c r="B77" s="64" t="s">
        <v>255</v>
      </c>
      <c r="C77" s="61" t="n">
        <v>0</v>
      </c>
      <c r="D77" s="62" t="n">
        <v>0</v>
      </c>
      <c r="E77" s="62" t="n">
        <v>0</v>
      </c>
      <c r="F77" s="62" t="n">
        <v>1200</v>
      </c>
      <c r="G77" s="62" t="n">
        <v>1200</v>
      </c>
      <c r="H77" s="62" t="n">
        <v>2400</v>
      </c>
      <c r="I77" s="62" t="n">
        <v>2400</v>
      </c>
      <c r="J77" s="62" t="n">
        <v>2600</v>
      </c>
      <c r="K77" s="62" t="n">
        <v>2600</v>
      </c>
      <c r="L77" s="62" t="n">
        <v>2600</v>
      </c>
      <c r="M77" s="62" t="n">
        <v>4600</v>
      </c>
      <c r="N77" s="63" t="n">
        <v>4600</v>
      </c>
      <c r="O77" s="61" t="n">
        <v>1000</v>
      </c>
      <c r="P77" s="62" t="n">
        <v>1000</v>
      </c>
      <c r="Q77" s="62" t="n">
        <v>9000</v>
      </c>
      <c r="R77" s="62" t="n">
        <v>10000</v>
      </c>
      <c r="S77" s="62" t="n">
        <v>12000</v>
      </c>
      <c r="T77" s="62" t="n">
        <v>12000</v>
      </c>
      <c r="U77" s="62" t="n">
        <v>13200</v>
      </c>
      <c r="V77" s="62" t="n">
        <v>13600</v>
      </c>
      <c r="W77" s="62" t="n">
        <v>15100</v>
      </c>
      <c r="X77" s="62" t="n">
        <v>17100</v>
      </c>
      <c r="Y77" s="62" t="n">
        <v>17100</v>
      </c>
      <c r="Z77" s="63" t="n">
        <v>18100</v>
      </c>
      <c r="AA77" s="61" t="n">
        <v>0</v>
      </c>
      <c r="AB77" s="62" t="n">
        <v>0</v>
      </c>
      <c r="AC77" s="62" t="n">
        <v>4000</v>
      </c>
      <c r="AD77" s="62" t="n">
        <v>5000</v>
      </c>
      <c r="AE77" s="62" t="n">
        <v>6000</v>
      </c>
      <c r="AF77" s="62" t="n">
        <v>12570</v>
      </c>
      <c r="AG77" s="62" t="n">
        <v>12570</v>
      </c>
      <c r="AH77" s="62" t="n">
        <v>12570</v>
      </c>
      <c r="AI77" s="62" t="n">
        <v>13070</v>
      </c>
      <c r="AJ77" s="62" t="n">
        <v>17570</v>
      </c>
      <c r="AK77" s="62" t="n">
        <v>22570</v>
      </c>
      <c r="AL77" s="63" t="n">
        <v>25570</v>
      </c>
    </row>
    <row r="78" customFormat="false" ht="15" hidden="false" customHeight="false" outlineLevel="0" collapsed="false">
      <c r="B78" s="64" t="s">
        <v>256</v>
      </c>
      <c r="C78" s="61" t="n">
        <v>16132</v>
      </c>
      <c r="D78" s="62" t="n">
        <v>19362</v>
      </c>
      <c r="E78" s="62" t="n">
        <v>20379.5</v>
      </c>
      <c r="F78" s="62" t="n">
        <v>20379.5</v>
      </c>
      <c r="G78" s="62" t="n">
        <v>20429.5</v>
      </c>
      <c r="H78" s="62" t="n">
        <v>15829.5</v>
      </c>
      <c r="I78" s="62" t="n">
        <v>15829.5</v>
      </c>
      <c r="J78" s="62" t="n">
        <v>15829.5</v>
      </c>
      <c r="K78" s="62" t="n">
        <v>15879.5</v>
      </c>
      <c r="L78" s="62" t="n">
        <v>64679.5</v>
      </c>
      <c r="M78" s="62" t="n">
        <v>88729.5</v>
      </c>
      <c r="N78" s="63" t="n">
        <v>90029.5</v>
      </c>
      <c r="O78" s="61" t="n">
        <v>0</v>
      </c>
      <c r="P78" s="62" t="n">
        <v>0</v>
      </c>
      <c r="Q78" s="62" t="n">
        <v>6500</v>
      </c>
      <c r="R78" s="62" t="n">
        <v>14500</v>
      </c>
      <c r="S78" s="62" t="n">
        <v>19400</v>
      </c>
      <c r="T78" s="62" t="n">
        <v>23500</v>
      </c>
      <c r="U78" s="62" t="n">
        <v>25130</v>
      </c>
      <c r="V78" s="62" t="n">
        <v>25130</v>
      </c>
      <c r="W78" s="62" t="n">
        <v>27130</v>
      </c>
      <c r="X78" s="62" t="n">
        <v>36485</v>
      </c>
      <c r="Y78" s="62" t="n">
        <v>37861.6</v>
      </c>
      <c r="Z78" s="63" t="n">
        <v>45304.2</v>
      </c>
      <c r="AA78" s="61" t="n">
        <v>320050</v>
      </c>
      <c r="AB78" s="62" t="n">
        <v>474318.5</v>
      </c>
      <c r="AC78" s="62" t="n">
        <v>612289.35</v>
      </c>
      <c r="AD78" s="62" t="n">
        <v>664287.45</v>
      </c>
      <c r="AE78" s="62" t="n">
        <v>726172.9</v>
      </c>
      <c r="AF78" s="62" t="n">
        <v>693740.86</v>
      </c>
      <c r="AG78" s="62" t="n">
        <v>800745.06</v>
      </c>
      <c r="AH78" s="62" t="n">
        <v>879499</v>
      </c>
      <c r="AI78" s="62" t="n">
        <v>946642.78</v>
      </c>
      <c r="AJ78" s="62" t="n">
        <v>1071263.91</v>
      </c>
      <c r="AK78" s="62" t="n">
        <v>1235828.79</v>
      </c>
      <c r="AL78" s="63" t="n">
        <v>1054202.36</v>
      </c>
    </row>
    <row r="79" customFormat="false" ht="15" hidden="false" customHeight="false" outlineLevel="0" collapsed="false">
      <c r="B79" s="64" t="s">
        <v>257</v>
      </c>
      <c r="C79" s="61" t="n">
        <v>208468.02</v>
      </c>
      <c r="D79" s="62" t="n">
        <v>422090.68</v>
      </c>
      <c r="E79" s="62" t="n">
        <v>635713.34</v>
      </c>
      <c r="F79" s="62" t="n">
        <v>849336</v>
      </c>
      <c r="G79" s="62" t="n">
        <v>1049919.31</v>
      </c>
      <c r="H79" s="62" t="n">
        <v>1263541.97</v>
      </c>
      <c r="I79" s="62" t="n">
        <v>1478420.68</v>
      </c>
      <c r="J79" s="62" t="n">
        <v>1693299.39</v>
      </c>
      <c r="K79" s="62" t="n">
        <v>1908178.1</v>
      </c>
      <c r="L79" s="62" t="n">
        <v>2242973.73</v>
      </c>
      <c r="M79" s="62" t="n">
        <v>2644455.69</v>
      </c>
      <c r="N79" s="63" t="n">
        <v>3051898.37</v>
      </c>
      <c r="O79" s="61" t="n">
        <v>405706.11</v>
      </c>
      <c r="P79" s="62" t="n">
        <v>811412.22</v>
      </c>
      <c r="Q79" s="62" t="n">
        <v>1222824.58</v>
      </c>
      <c r="R79" s="62" t="n">
        <v>1634236.94</v>
      </c>
      <c r="S79" s="62" t="n">
        <v>2045649.3</v>
      </c>
      <c r="T79" s="62" t="n">
        <v>2705668.45</v>
      </c>
      <c r="U79" s="62" t="n">
        <v>3536565.49</v>
      </c>
      <c r="V79" s="62" t="n">
        <v>4375240.31</v>
      </c>
      <c r="W79" s="62" t="n">
        <v>5213915.15</v>
      </c>
      <c r="X79" s="62" t="n">
        <v>5919823.68</v>
      </c>
      <c r="Y79" s="62" t="n">
        <v>6625732.22</v>
      </c>
      <c r="Z79" s="63" t="n">
        <v>7457751.12</v>
      </c>
      <c r="AA79" s="61" t="n">
        <v>832019.13</v>
      </c>
      <c r="AB79" s="62" t="n">
        <v>1664038.26</v>
      </c>
      <c r="AC79" s="62" t="n">
        <v>2496057.39</v>
      </c>
      <c r="AD79" s="62" t="n">
        <v>3328076.52</v>
      </c>
      <c r="AE79" s="62" t="n">
        <v>4160095.65</v>
      </c>
      <c r="AF79" s="62" t="n">
        <v>4992114.78</v>
      </c>
      <c r="AG79" s="62" t="n">
        <v>5768698.65</v>
      </c>
      <c r="AH79" s="62" t="n">
        <v>6544373.88</v>
      </c>
      <c r="AI79" s="62" t="n">
        <v>7516275.78</v>
      </c>
      <c r="AJ79" s="62" t="n">
        <v>8491277.22</v>
      </c>
      <c r="AK79" s="62" t="n">
        <v>9506647.28</v>
      </c>
      <c r="AL79" s="63" t="n">
        <v>10558198.91</v>
      </c>
    </row>
    <row r="80" customFormat="false" ht="15" hidden="false" customHeight="false" outlineLevel="0" collapsed="false">
      <c r="B80" s="64" t="s">
        <v>258</v>
      </c>
      <c r="C80" s="61" t="n">
        <v>2379.65</v>
      </c>
      <c r="D80" s="62" t="n">
        <v>5100.97</v>
      </c>
      <c r="E80" s="62" t="n">
        <v>7822.29</v>
      </c>
      <c r="F80" s="62" t="n">
        <v>10543.61</v>
      </c>
      <c r="G80" s="62" t="n">
        <v>13264.93</v>
      </c>
      <c r="H80" s="62" t="n">
        <v>15986.25</v>
      </c>
      <c r="I80" s="62" t="n">
        <v>17454.49</v>
      </c>
      <c r="J80" s="62" t="n">
        <v>18922.73</v>
      </c>
      <c r="K80" s="62" t="n">
        <v>20390.97</v>
      </c>
      <c r="L80" s="62" t="n">
        <v>21859.21</v>
      </c>
      <c r="M80" s="62" t="n">
        <v>23327.45</v>
      </c>
      <c r="N80" s="63" t="n">
        <v>24795.69</v>
      </c>
      <c r="O80" s="61" t="n">
        <v>1651.12</v>
      </c>
      <c r="P80" s="62" t="n">
        <v>2237.45</v>
      </c>
      <c r="Q80" s="62" t="n">
        <v>2823.78</v>
      </c>
      <c r="R80" s="62" t="n">
        <v>3410.11</v>
      </c>
      <c r="S80" s="62" t="n">
        <v>3996.44</v>
      </c>
      <c r="T80" s="62" t="n">
        <v>4582.77</v>
      </c>
      <c r="U80" s="62" t="n">
        <v>5249.49</v>
      </c>
      <c r="V80" s="62" t="n">
        <v>5916.21</v>
      </c>
      <c r="W80" s="62" t="n">
        <v>6516.79</v>
      </c>
      <c r="X80" s="62" t="n">
        <v>6976.68</v>
      </c>
      <c r="Y80" s="62" t="n">
        <v>11156.6</v>
      </c>
      <c r="Z80" s="63" t="n">
        <v>15316.52</v>
      </c>
      <c r="AA80" s="61" t="n">
        <v>4355.75</v>
      </c>
      <c r="AB80" s="62" t="n">
        <v>8711.5</v>
      </c>
      <c r="AC80" s="62" t="n">
        <v>13067.25</v>
      </c>
      <c r="AD80" s="62" t="n">
        <v>17423</v>
      </c>
      <c r="AE80" s="62" t="n">
        <v>21778.75</v>
      </c>
      <c r="AF80" s="62" t="n">
        <v>26134.5</v>
      </c>
      <c r="AG80" s="62" t="n">
        <v>30782.09</v>
      </c>
      <c r="AH80" s="62" t="n">
        <v>35594.95</v>
      </c>
      <c r="AI80" s="62" t="n">
        <v>40407.81</v>
      </c>
      <c r="AJ80" s="62" t="n">
        <v>45220.67</v>
      </c>
      <c r="AK80" s="62" t="n">
        <v>72690.36</v>
      </c>
      <c r="AL80" s="63" t="n">
        <v>113355.83</v>
      </c>
    </row>
    <row r="81" customFormat="false" ht="15" hidden="false" customHeight="false" outlineLevel="0" collapsed="false">
      <c r="B81" s="64" t="s">
        <v>259</v>
      </c>
      <c r="C81" s="61" t="n">
        <v>79400</v>
      </c>
      <c r="D81" s="62" t="n">
        <v>236200</v>
      </c>
      <c r="E81" s="62" t="n">
        <v>351700</v>
      </c>
      <c r="F81" s="62" t="n">
        <v>465100</v>
      </c>
      <c r="G81" s="62" t="n">
        <v>580600</v>
      </c>
      <c r="H81" s="62" t="n">
        <v>697900</v>
      </c>
      <c r="I81" s="62" t="n">
        <v>816400</v>
      </c>
      <c r="J81" s="62" t="n">
        <v>935200</v>
      </c>
      <c r="K81" s="62" t="n">
        <v>1054000</v>
      </c>
      <c r="L81" s="62" t="n">
        <v>1173400</v>
      </c>
      <c r="M81" s="62" t="n">
        <v>1294900</v>
      </c>
      <c r="N81" s="63" t="n">
        <v>1443150</v>
      </c>
      <c r="O81" s="61" t="n">
        <v>129300</v>
      </c>
      <c r="P81" s="62" t="n">
        <v>267300</v>
      </c>
      <c r="Q81" s="62" t="n">
        <v>398100</v>
      </c>
      <c r="R81" s="62" t="n">
        <v>524100</v>
      </c>
      <c r="S81" s="62" t="n">
        <v>651600</v>
      </c>
      <c r="T81" s="62" t="n">
        <v>781800</v>
      </c>
      <c r="U81" s="62" t="n">
        <v>912900</v>
      </c>
      <c r="V81" s="62" t="n">
        <v>1044900</v>
      </c>
      <c r="W81" s="62" t="n">
        <v>1176900</v>
      </c>
      <c r="X81" s="62" t="n">
        <v>1308000</v>
      </c>
      <c r="Y81" s="62" t="n">
        <v>1443000</v>
      </c>
      <c r="Z81" s="63" t="n">
        <v>1578300</v>
      </c>
      <c r="AA81" s="61" t="n">
        <v>135300</v>
      </c>
      <c r="AB81" s="62" t="n">
        <v>270500</v>
      </c>
      <c r="AC81" s="62" t="n">
        <v>401700</v>
      </c>
      <c r="AD81" s="62" t="n">
        <v>535500</v>
      </c>
      <c r="AE81" s="62" t="n">
        <v>671100</v>
      </c>
      <c r="AF81" s="62" t="n">
        <v>809700</v>
      </c>
      <c r="AG81" s="62" t="n">
        <v>951000</v>
      </c>
      <c r="AH81" s="62" t="n">
        <v>1093800</v>
      </c>
      <c r="AI81" s="62" t="n">
        <v>1238700</v>
      </c>
      <c r="AJ81" s="62" t="n">
        <v>1383900</v>
      </c>
      <c r="AK81" s="62" t="n">
        <v>1529100</v>
      </c>
      <c r="AL81" s="63" t="n">
        <v>1676100</v>
      </c>
    </row>
    <row r="82" customFormat="false" ht="15" hidden="false" customHeight="false" outlineLevel="0" collapsed="false">
      <c r="B82" s="54" t="s">
        <v>260</v>
      </c>
      <c r="C82" s="76" t="n">
        <v>313834.67</v>
      </c>
      <c r="D82" s="76" t="n">
        <v>741096.12</v>
      </c>
      <c r="E82" s="76" t="n">
        <v>1082512.6</v>
      </c>
      <c r="F82" s="76" t="n">
        <v>1420657.85</v>
      </c>
      <c r="G82" s="76" t="n">
        <v>1744886.75</v>
      </c>
      <c r="H82" s="76" t="n">
        <v>2098505.95</v>
      </c>
      <c r="I82" s="76" t="n">
        <v>2442704.81</v>
      </c>
      <c r="J82" s="76" t="n">
        <v>2792855.73</v>
      </c>
      <c r="K82" s="76" t="n">
        <v>3143211.71</v>
      </c>
      <c r="L82" s="76" t="n">
        <v>3663636.46</v>
      </c>
      <c r="M82" s="76" t="n">
        <v>4225223.3</v>
      </c>
      <c r="N82" s="76" t="n">
        <v>4964676.57</v>
      </c>
      <c r="O82" s="76" t="n">
        <v>555032.14</v>
      </c>
      <c r="P82" s="76" t="n">
        <v>1110434.99</v>
      </c>
      <c r="Q82" s="76" t="n">
        <v>1710311.33</v>
      </c>
      <c r="R82" s="76" t="n">
        <v>2283643.95</v>
      </c>
      <c r="S82" s="76" t="n">
        <v>2853553.74</v>
      </c>
      <c r="T82" s="76" t="n">
        <v>3684729.62</v>
      </c>
      <c r="U82" s="76" t="n">
        <v>4674458.71</v>
      </c>
      <c r="V82" s="76" t="n">
        <v>5677828.87</v>
      </c>
      <c r="W82" s="76" t="n">
        <v>6686063.28</v>
      </c>
      <c r="X82" s="76" t="n">
        <v>7571068.22</v>
      </c>
      <c r="Y82" s="76" t="n">
        <v>8492882.83</v>
      </c>
      <c r="Z82" s="76" t="n">
        <v>9543549.23</v>
      </c>
      <c r="AA82" s="76" t="n">
        <v>1341204.03</v>
      </c>
      <c r="AB82" s="76" t="n">
        <v>2507081.97</v>
      </c>
      <c r="AC82" s="76" t="n">
        <v>3684788.5</v>
      </c>
      <c r="AD82" s="76" t="n">
        <v>4768750.39</v>
      </c>
      <c r="AE82" s="76" t="n">
        <v>5863690.85</v>
      </c>
      <c r="AF82" s="76" t="n">
        <v>6871669.46</v>
      </c>
      <c r="AG82" s="76" t="n">
        <v>7977392.86</v>
      </c>
      <c r="AH82" s="76" t="n">
        <v>9033649.41</v>
      </c>
      <c r="AI82" s="76" t="n">
        <v>10271320.23</v>
      </c>
      <c r="AJ82" s="76" t="n">
        <v>11589143.91</v>
      </c>
      <c r="AK82" s="76" t="n">
        <v>13008140.43</v>
      </c>
      <c r="AL82" s="76" t="n">
        <v>14050824.29</v>
      </c>
    </row>
    <row r="83" customFormat="false" ht="15" hidden="false" customHeight="false" outlineLevel="0" collapsed="false">
      <c r="B83" s="64"/>
      <c r="C83" s="81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80"/>
      <c r="O83" s="81" t="n">
        <v>0</v>
      </c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80"/>
      <c r="AA83" s="81" t="n">
        <v>0</v>
      </c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80"/>
    </row>
    <row r="84" customFormat="false" ht="16.5" hidden="false" customHeight="false" outlineLevel="0" collapsed="false">
      <c r="B84" s="54" t="s">
        <v>261</v>
      </c>
      <c r="C84" s="77" t="n">
        <v>2650232.6</v>
      </c>
      <c r="D84" s="77" t="n">
        <v>3133845.61</v>
      </c>
      <c r="E84" s="77" t="n">
        <v>3735358.96</v>
      </c>
      <c r="F84" s="77" t="n">
        <v>3532050.45</v>
      </c>
      <c r="G84" s="77" t="n">
        <v>4877871.25</v>
      </c>
      <c r="H84" s="77" t="n">
        <v>6016198.68</v>
      </c>
      <c r="I84" s="77" t="n">
        <v>6340778.57</v>
      </c>
      <c r="J84" s="77" t="n">
        <v>5994708.63</v>
      </c>
      <c r="K84" s="77" t="n">
        <v>5495068.47</v>
      </c>
      <c r="L84" s="77" t="n">
        <v>7910891.31</v>
      </c>
      <c r="M84" s="77" t="n">
        <v>11141211.28</v>
      </c>
      <c r="N84" s="77" t="n">
        <v>13370962.66</v>
      </c>
      <c r="O84" s="77" t="n">
        <v>2113370.01</v>
      </c>
      <c r="P84" s="77" t="n">
        <v>2058622.99</v>
      </c>
      <c r="Q84" s="77" t="n">
        <v>1746385.73</v>
      </c>
      <c r="R84" s="77" t="n">
        <v>2796329.81</v>
      </c>
      <c r="S84" s="77" t="n">
        <v>3543310.32</v>
      </c>
      <c r="T84" s="77" t="n">
        <v>3571217.09</v>
      </c>
      <c r="U84" s="77" t="n">
        <v>2528352.51</v>
      </c>
      <c r="V84" s="77" t="n">
        <v>1237876.72</v>
      </c>
      <c r="W84" s="77" t="n">
        <v>-137467.380000001</v>
      </c>
      <c r="X84" s="77" t="n">
        <v>-68687.4100000007</v>
      </c>
      <c r="Y84" s="77" t="n">
        <v>2204504.42</v>
      </c>
      <c r="Z84" s="77" t="n">
        <v>4667215.58</v>
      </c>
      <c r="AA84" s="77" t="n">
        <v>2592353.5</v>
      </c>
      <c r="AB84" s="77" t="n">
        <v>2311411.22</v>
      </c>
      <c r="AC84" s="77" t="n">
        <v>1280563.5</v>
      </c>
      <c r="AD84" s="77" t="n">
        <v>316502.83</v>
      </c>
      <c r="AE84" s="77" t="n">
        <v>994838.43</v>
      </c>
      <c r="AF84" s="77" t="n">
        <v>414120.41</v>
      </c>
      <c r="AG84" s="77" t="n">
        <v>-257600.07</v>
      </c>
      <c r="AH84" s="77" t="n">
        <v>-2233970.27</v>
      </c>
      <c r="AI84" s="77" t="n">
        <v>-3660031.28</v>
      </c>
      <c r="AJ84" s="77" t="n">
        <v>-2345552.87</v>
      </c>
      <c r="AK84" s="77" t="n">
        <v>448527.510000003</v>
      </c>
      <c r="AL84" s="77" t="n">
        <v>2687197.5</v>
      </c>
    </row>
    <row r="85" customFormat="false" ht="15" hidden="false" customHeight="false" outlineLevel="0" collapsed="false">
      <c r="B85" s="64"/>
      <c r="C85" s="61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3"/>
      <c r="O85" s="61" t="n">
        <v>0</v>
      </c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3"/>
      <c r="AA85" s="61" t="n">
        <v>0</v>
      </c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3"/>
    </row>
    <row r="86" customFormat="false" ht="15" hidden="false" customHeight="false" outlineLevel="0" collapsed="false">
      <c r="B86" s="64" t="s">
        <v>262</v>
      </c>
      <c r="C86" s="61" t="n">
        <v>716175.371338493</v>
      </c>
      <c r="D86" s="62" t="n">
        <v>666988.371338493</v>
      </c>
      <c r="E86" s="62" t="n">
        <v>1106411.3699373</v>
      </c>
      <c r="F86" s="62" t="n">
        <v>1111705.32466627</v>
      </c>
      <c r="G86" s="62" t="n">
        <v>1280842.70409268</v>
      </c>
      <c r="H86" s="62" t="n">
        <v>1577383.1484226</v>
      </c>
      <c r="I86" s="62" t="n">
        <v>1673061.40475238</v>
      </c>
      <c r="J86" s="62" t="n">
        <v>1601343.73308203</v>
      </c>
      <c r="K86" s="62" t="n">
        <v>1490231.98841155</v>
      </c>
      <c r="L86" s="62" t="n">
        <v>2118918.58054093</v>
      </c>
      <c r="M86" s="62" t="n">
        <v>2975836.62697017</v>
      </c>
      <c r="N86" s="63" t="n">
        <v>3641897.08510813</v>
      </c>
      <c r="O86" s="61" t="n">
        <v>427243.321875</v>
      </c>
      <c r="P86" s="62" t="n">
        <v>495023.99125</v>
      </c>
      <c r="Q86" s="62" t="n">
        <v>403206.163125</v>
      </c>
      <c r="R86" s="62" t="n">
        <v>562606.688125</v>
      </c>
      <c r="S86" s="62" t="n">
        <v>897779.864375</v>
      </c>
      <c r="T86" s="62" t="n">
        <v>939967.36</v>
      </c>
      <c r="U86" s="62" t="n">
        <v>726818.098750001</v>
      </c>
      <c r="V86" s="62" t="n">
        <v>449870.778750001</v>
      </c>
      <c r="W86" s="62" t="n">
        <v>158489.147500001</v>
      </c>
      <c r="X86" s="62" t="n">
        <v>209483.166875001</v>
      </c>
      <c r="Y86" s="62" t="n">
        <v>867983.922500001</v>
      </c>
      <c r="Z86" s="63" t="n">
        <v>1507000.934375</v>
      </c>
      <c r="AA86" s="61" t="n">
        <v>569400.03</v>
      </c>
      <c r="AB86" s="62" t="n">
        <v>506655.961875</v>
      </c>
      <c r="AC86" s="62" t="n">
        <v>265091.919375</v>
      </c>
      <c r="AD86" s="62" t="n">
        <v>121505.031874999</v>
      </c>
      <c r="AE86" s="62" t="n">
        <v>412192.413749999</v>
      </c>
      <c r="AF86" s="62" t="n">
        <v>584487.42625</v>
      </c>
      <c r="AG86" s="62" t="n">
        <v>533950.812500002</v>
      </c>
      <c r="AH86" s="62" t="n">
        <v>187319.078750001</v>
      </c>
      <c r="AI86" s="62" t="n">
        <v>-32280.0368749983</v>
      </c>
      <c r="AJ86" s="62" t="n">
        <v>-535262.974999998</v>
      </c>
      <c r="AK86" s="62" t="n">
        <v>327268.245625002</v>
      </c>
      <c r="AL86" s="63" t="n">
        <v>1120361.736875</v>
      </c>
    </row>
    <row r="87" customFormat="false" ht="15" hidden="false" customHeight="false" outlineLevel="0" collapsed="false">
      <c r="B87" s="64" t="s">
        <v>263</v>
      </c>
      <c r="C87" s="61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3"/>
      <c r="O87" s="61" t="n">
        <v>0</v>
      </c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3"/>
      <c r="AA87" s="61" t="n">
        <v>0</v>
      </c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3"/>
    </row>
    <row r="88" customFormat="false" ht="15" hidden="false" customHeight="false" outlineLevel="0" collapsed="false">
      <c r="B88" s="64"/>
      <c r="C88" s="61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3"/>
      <c r="O88" s="61" t="n">
        <v>0</v>
      </c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3"/>
      <c r="AA88" s="61" t="n">
        <v>0</v>
      </c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3"/>
    </row>
    <row r="89" customFormat="false" ht="16.5" hidden="false" customHeight="false" outlineLevel="0" collapsed="false">
      <c r="B89" s="54" t="s">
        <v>264</v>
      </c>
      <c r="C89" s="77" t="n">
        <v>1934057.22866151</v>
      </c>
      <c r="D89" s="77" t="n">
        <v>2244162.65003135</v>
      </c>
      <c r="E89" s="77" t="n">
        <v>2406253.44143254</v>
      </c>
      <c r="F89" s="77" t="n">
        <v>2197650.97670357</v>
      </c>
      <c r="G89" s="77" t="n">
        <v>3374334.39727716</v>
      </c>
      <c r="H89" s="77" t="n">
        <v>4216121.38294724</v>
      </c>
      <c r="I89" s="77" t="n">
        <v>4445023.01661746</v>
      </c>
      <c r="J89" s="77" t="n">
        <v>4170670.74828781</v>
      </c>
      <c r="K89" s="77" t="n">
        <v>3780313.58295829</v>
      </c>
      <c r="L89" s="77" t="n">
        <v>5567449.83082892</v>
      </c>
      <c r="M89" s="77" t="n">
        <v>7940851.75439967</v>
      </c>
      <c r="N89" s="77" t="n">
        <v>9504542.67626171</v>
      </c>
      <c r="O89" s="77" t="n">
        <v>1686126.688125</v>
      </c>
      <c r="P89" s="77" t="n">
        <v>1563598.99875</v>
      </c>
      <c r="Q89" s="77" t="n">
        <v>1343179.566875</v>
      </c>
      <c r="R89" s="77" t="n">
        <v>2233723.121875</v>
      </c>
      <c r="S89" s="77" t="n">
        <v>2645530.455625</v>
      </c>
      <c r="T89" s="77" t="n">
        <v>2631249.73</v>
      </c>
      <c r="U89" s="77" t="n">
        <v>1801534.41125</v>
      </c>
      <c r="V89" s="77" t="n">
        <v>788005.941249998</v>
      </c>
      <c r="W89" s="77" t="n">
        <v>-295956.527500002</v>
      </c>
      <c r="X89" s="77" t="n">
        <v>-278170.576875002</v>
      </c>
      <c r="Y89" s="77" t="n">
        <v>1336520.4975</v>
      </c>
      <c r="Z89" s="77" t="n">
        <v>3160214.645625</v>
      </c>
      <c r="AA89" s="77" t="n">
        <v>2022953.47</v>
      </c>
      <c r="AB89" s="77" t="n">
        <v>1804755.258125</v>
      </c>
      <c r="AC89" s="77" t="n">
        <v>1015471.580625</v>
      </c>
      <c r="AD89" s="77" t="n">
        <v>194997.798125001</v>
      </c>
      <c r="AE89" s="77" t="n">
        <v>582646.016250001</v>
      </c>
      <c r="AF89" s="77" t="n">
        <v>-170367.01625</v>
      </c>
      <c r="AG89" s="77" t="n">
        <v>-791550.882500002</v>
      </c>
      <c r="AH89" s="77" t="n">
        <v>-2421289.34875</v>
      </c>
      <c r="AI89" s="77" t="n">
        <v>-3627751.243125</v>
      </c>
      <c r="AJ89" s="77" t="n">
        <v>-1810289.895</v>
      </c>
      <c r="AK89" s="77" t="n">
        <v>121259.264375001</v>
      </c>
      <c r="AL89" s="77" t="n">
        <v>1566835.763125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" activeCellId="0" sqref="AM2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B2" s="17" t="s">
        <v>180</v>
      </c>
      <c r="C2" s="18" t="s">
        <v>181</v>
      </c>
      <c r="D2" s="19" t="s">
        <v>182</v>
      </c>
      <c r="E2" s="19" t="s">
        <v>183</v>
      </c>
      <c r="F2" s="19" t="s">
        <v>184</v>
      </c>
      <c r="G2" s="19" t="s">
        <v>185</v>
      </c>
      <c r="H2" s="19" t="s">
        <v>186</v>
      </c>
      <c r="I2" s="19" t="s">
        <v>187</v>
      </c>
      <c r="J2" s="19" t="s">
        <v>188</v>
      </c>
      <c r="K2" s="19" t="s">
        <v>189</v>
      </c>
      <c r="L2" s="19" t="s">
        <v>190</v>
      </c>
      <c r="M2" s="19" t="s">
        <v>191</v>
      </c>
      <c r="N2" s="19" t="s">
        <v>192</v>
      </c>
      <c r="O2" s="18" t="s">
        <v>181</v>
      </c>
      <c r="P2" s="19" t="s">
        <v>182</v>
      </c>
      <c r="Q2" s="19" t="s">
        <v>183</v>
      </c>
      <c r="R2" s="19" t="s">
        <v>184</v>
      </c>
      <c r="S2" s="19" t="s">
        <v>185</v>
      </c>
      <c r="T2" s="19" t="s">
        <v>186</v>
      </c>
      <c r="U2" s="19" t="s">
        <v>187</v>
      </c>
      <c r="V2" s="19" t="s">
        <v>188</v>
      </c>
      <c r="W2" s="19" t="s">
        <v>189</v>
      </c>
      <c r="X2" s="19" t="s">
        <v>190</v>
      </c>
      <c r="Y2" s="19" t="s">
        <v>191</v>
      </c>
      <c r="Z2" s="19" t="s">
        <v>192</v>
      </c>
      <c r="AA2" s="18" t="s">
        <v>181</v>
      </c>
      <c r="AB2" s="19" t="s">
        <v>182</v>
      </c>
      <c r="AC2" s="19" t="s">
        <v>183</v>
      </c>
      <c r="AD2" s="19" t="s">
        <v>184</v>
      </c>
      <c r="AE2" s="19" t="s">
        <v>185</v>
      </c>
      <c r="AF2" s="19" t="s">
        <v>186</v>
      </c>
      <c r="AG2" s="19" t="s">
        <v>187</v>
      </c>
      <c r="AH2" s="19" t="s">
        <v>188</v>
      </c>
      <c r="AI2" s="19" t="s">
        <v>189</v>
      </c>
      <c r="AJ2" s="19" t="s">
        <v>190</v>
      </c>
      <c r="AK2" s="19" t="s">
        <v>191</v>
      </c>
      <c r="AL2" s="19" t="s">
        <v>192</v>
      </c>
    </row>
    <row r="3" customFormat="false" ht="15" hidden="false" customHeight="false" outlineLevel="0" collapsed="false">
      <c r="B3" s="20"/>
      <c r="C3" s="21" t="s">
        <v>194</v>
      </c>
      <c r="D3" s="21" t="s">
        <v>194</v>
      </c>
      <c r="E3" s="21" t="s">
        <v>194</v>
      </c>
      <c r="F3" s="21" t="s">
        <v>194</v>
      </c>
      <c r="G3" s="21" t="s">
        <v>194</v>
      </c>
      <c r="H3" s="21" t="s">
        <v>194</v>
      </c>
      <c r="I3" s="21" t="s">
        <v>194</v>
      </c>
      <c r="J3" s="21" t="s">
        <v>194</v>
      </c>
      <c r="K3" s="21" t="s">
        <v>194</v>
      </c>
      <c r="L3" s="21" t="s">
        <v>194</v>
      </c>
      <c r="M3" s="21" t="s">
        <v>194</v>
      </c>
      <c r="N3" s="21" t="s">
        <v>194</v>
      </c>
      <c r="O3" s="21" t="s">
        <v>194</v>
      </c>
      <c r="P3" s="21" t="s">
        <v>194</v>
      </c>
      <c r="Q3" s="21" t="s">
        <v>194</v>
      </c>
      <c r="R3" s="21" t="s">
        <v>194</v>
      </c>
      <c r="S3" s="21" t="s">
        <v>194</v>
      </c>
      <c r="T3" s="21" t="s">
        <v>194</v>
      </c>
      <c r="U3" s="21" t="s">
        <v>194</v>
      </c>
      <c r="V3" s="21" t="s">
        <v>194</v>
      </c>
      <c r="W3" s="21" t="s">
        <v>194</v>
      </c>
      <c r="X3" s="21" t="s">
        <v>194</v>
      </c>
      <c r="Y3" s="21" t="s">
        <v>194</v>
      </c>
      <c r="Z3" s="21" t="s">
        <v>194</v>
      </c>
      <c r="AA3" s="21" t="s">
        <v>194</v>
      </c>
      <c r="AB3" s="21" t="s">
        <v>194</v>
      </c>
      <c r="AC3" s="21" t="s">
        <v>194</v>
      </c>
      <c r="AD3" s="21" t="s">
        <v>194</v>
      </c>
      <c r="AE3" s="21" t="s">
        <v>194</v>
      </c>
      <c r="AF3" s="21" t="s">
        <v>194</v>
      </c>
      <c r="AG3" s="21" t="s">
        <v>194</v>
      </c>
      <c r="AH3" s="21" t="s">
        <v>194</v>
      </c>
      <c r="AI3" s="21" t="s">
        <v>194</v>
      </c>
      <c r="AJ3" s="21" t="s">
        <v>194</v>
      </c>
      <c r="AK3" s="21" t="s">
        <v>194</v>
      </c>
      <c r="AL3" s="21" t="s">
        <v>194</v>
      </c>
    </row>
    <row r="4" customFormat="false" ht="15" hidden="false" customHeight="false" outlineLevel="0" collapsed="false">
      <c r="B4" s="22" t="s">
        <v>195</v>
      </c>
      <c r="C4" s="23" t="n">
        <v>227</v>
      </c>
      <c r="D4" s="24" t="n">
        <v>102</v>
      </c>
      <c r="E4" s="24" t="n">
        <v>9</v>
      </c>
      <c r="F4" s="24" t="n">
        <v>22</v>
      </c>
      <c r="G4" s="24" t="n">
        <v>160</v>
      </c>
      <c r="H4" s="24" t="n">
        <v>161</v>
      </c>
      <c r="I4" s="24" t="n">
        <v>91</v>
      </c>
      <c r="J4" s="24" t="n">
        <v>23</v>
      </c>
      <c r="K4" s="24" t="n">
        <v>30</v>
      </c>
      <c r="L4" s="24" t="n">
        <v>293</v>
      </c>
      <c r="M4" s="24" t="n">
        <v>434</v>
      </c>
      <c r="N4" s="25" t="n">
        <v>548</v>
      </c>
      <c r="O4" s="23" t="n">
        <v>355</v>
      </c>
      <c r="P4" s="24" t="n">
        <v>118</v>
      </c>
      <c r="Q4" s="24" t="n">
        <v>93</v>
      </c>
      <c r="R4" s="24" t="n">
        <v>244</v>
      </c>
      <c r="S4" s="24" t="n">
        <v>407</v>
      </c>
      <c r="T4" s="24" t="n">
        <v>242</v>
      </c>
      <c r="U4" s="24" t="n">
        <v>120</v>
      </c>
      <c r="V4" s="24" t="n">
        <v>79</v>
      </c>
      <c r="W4" s="24" t="n">
        <v>25</v>
      </c>
      <c r="X4" s="24" t="n">
        <v>222</v>
      </c>
      <c r="Y4" s="24" t="n">
        <v>411</v>
      </c>
      <c r="Z4" s="25" t="n">
        <v>472</v>
      </c>
      <c r="AA4" s="23" t="n">
        <v>487</v>
      </c>
      <c r="AB4" s="24" t="n">
        <v>220</v>
      </c>
      <c r="AC4" s="24" t="n">
        <v>57</v>
      </c>
      <c r="AD4" s="24" t="n">
        <v>101</v>
      </c>
      <c r="AE4" s="24" t="n">
        <v>307</v>
      </c>
      <c r="AF4" s="24" t="n">
        <v>284</v>
      </c>
      <c r="AG4" s="24" t="n">
        <v>229</v>
      </c>
      <c r="AH4" s="24" t="n">
        <v>99</v>
      </c>
      <c r="AI4" s="24" t="n">
        <v>60</v>
      </c>
      <c r="AJ4" s="24" t="n">
        <v>532</v>
      </c>
      <c r="AK4" s="24" t="n">
        <v>795</v>
      </c>
      <c r="AL4" s="25" t="n">
        <v>582</v>
      </c>
    </row>
    <row r="5" customFormat="false" ht="15" hidden="false" customHeight="false" outlineLevel="0" collapsed="false">
      <c r="B5" s="26" t="s">
        <v>196</v>
      </c>
      <c r="C5" s="27" t="n">
        <v>0</v>
      </c>
      <c r="D5" s="28" t="n">
        <v>0</v>
      </c>
      <c r="E5" s="28" t="n">
        <v>141</v>
      </c>
      <c r="F5" s="28" t="n">
        <v>116</v>
      </c>
      <c r="G5" s="28" t="n">
        <v>111</v>
      </c>
      <c r="H5" s="28" t="n">
        <v>110</v>
      </c>
      <c r="I5" s="28" t="n">
        <v>94</v>
      </c>
      <c r="J5" s="28" t="n">
        <v>97</v>
      </c>
      <c r="K5" s="28" t="n">
        <v>12</v>
      </c>
      <c r="L5" s="28" t="n">
        <v>6</v>
      </c>
      <c r="M5" s="28" t="n">
        <v>0</v>
      </c>
      <c r="N5" s="29" t="n">
        <v>28</v>
      </c>
      <c r="O5" s="27" t="n">
        <v>7</v>
      </c>
      <c r="P5" s="28" t="n">
        <v>185</v>
      </c>
      <c r="Q5" s="28" t="n">
        <v>451</v>
      </c>
      <c r="R5" s="28" t="n">
        <v>203</v>
      </c>
      <c r="S5" s="28" t="n">
        <v>127</v>
      </c>
      <c r="T5" s="28" t="n">
        <v>163</v>
      </c>
      <c r="U5" s="28" t="n">
        <v>126</v>
      </c>
      <c r="V5" s="28" t="n">
        <v>238</v>
      </c>
      <c r="W5" s="28" t="n">
        <v>241</v>
      </c>
      <c r="X5" s="28" t="n">
        <v>70</v>
      </c>
      <c r="Y5" s="28" t="n">
        <v>110</v>
      </c>
      <c r="Z5" s="29" t="n">
        <v>110</v>
      </c>
      <c r="AA5" s="27" t="n">
        <v>300</v>
      </c>
      <c r="AB5" s="28" t="n">
        <v>480</v>
      </c>
      <c r="AC5" s="28" t="n">
        <v>420</v>
      </c>
      <c r="AD5" s="28" t="n">
        <v>366</v>
      </c>
      <c r="AE5" s="28" t="n">
        <v>317</v>
      </c>
      <c r="AF5" s="28" t="n">
        <v>361</v>
      </c>
      <c r="AG5" s="28" t="n">
        <v>395</v>
      </c>
      <c r="AH5" s="28" t="n">
        <v>455</v>
      </c>
      <c r="AI5" s="28" t="n">
        <v>481</v>
      </c>
      <c r="AJ5" s="28" t="n">
        <v>326</v>
      </c>
      <c r="AK5" s="28" t="n">
        <v>184</v>
      </c>
      <c r="AL5" s="29" t="n">
        <v>173</v>
      </c>
    </row>
    <row r="6" customFormat="false" ht="15" hidden="false" customHeight="false" outlineLevel="0" collapsed="false">
      <c r="B6" s="26" t="s">
        <v>63</v>
      </c>
      <c r="C6" s="27" t="n">
        <v>227</v>
      </c>
      <c r="D6" s="28" t="n">
        <v>102</v>
      </c>
      <c r="E6" s="28" t="n">
        <v>150</v>
      </c>
      <c r="F6" s="28" t="n">
        <v>138</v>
      </c>
      <c r="G6" s="28" t="n">
        <v>271</v>
      </c>
      <c r="H6" s="28" t="n">
        <v>271</v>
      </c>
      <c r="I6" s="28" t="n">
        <v>185</v>
      </c>
      <c r="J6" s="28" t="n">
        <v>120</v>
      </c>
      <c r="K6" s="28" t="n">
        <v>42</v>
      </c>
      <c r="L6" s="28" t="n">
        <v>299</v>
      </c>
      <c r="M6" s="28" t="n">
        <v>434</v>
      </c>
      <c r="N6" s="29" t="n">
        <v>576</v>
      </c>
      <c r="O6" s="27" t="n">
        <v>362</v>
      </c>
      <c r="P6" s="28" t="n">
        <v>303</v>
      </c>
      <c r="Q6" s="28" t="n">
        <v>544</v>
      </c>
      <c r="R6" s="28" t="n">
        <v>447</v>
      </c>
      <c r="S6" s="28" t="n">
        <v>534</v>
      </c>
      <c r="T6" s="28" t="n">
        <v>405</v>
      </c>
      <c r="U6" s="28" t="n">
        <v>246</v>
      </c>
      <c r="V6" s="28" t="n">
        <v>317</v>
      </c>
      <c r="W6" s="28" t="n">
        <v>266</v>
      </c>
      <c r="X6" s="28" t="n">
        <v>292</v>
      </c>
      <c r="Y6" s="28" t="n">
        <v>521</v>
      </c>
      <c r="Z6" s="29" t="n">
        <v>582</v>
      </c>
      <c r="AA6" s="27" t="n">
        <v>787</v>
      </c>
      <c r="AB6" s="28" t="n">
        <v>700</v>
      </c>
      <c r="AC6" s="28" t="n">
        <v>477</v>
      </c>
      <c r="AD6" s="28" t="n">
        <v>467</v>
      </c>
      <c r="AE6" s="28" t="n">
        <v>624</v>
      </c>
      <c r="AF6" s="28" t="n">
        <v>645</v>
      </c>
      <c r="AG6" s="28" t="n">
        <v>624</v>
      </c>
      <c r="AH6" s="28" t="n">
        <v>554</v>
      </c>
      <c r="AI6" s="28" t="n">
        <v>541</v>
      </c>
      <c r="AJ6" s="28" t="n">
        <v>858</v>
      </c>
      <c r="AK6" s="28" t="n">
        <v>979</v>
      </c>
      <c r="AL6" s="29" t="n">
        <v>755</v>
      </c>
    </row>
    <row r="7" customFormat="false" ht="15" hidden="false" customHeight="false" outlineLevel="0" collapsed="false">
      <c r="B7" s="26"/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27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9"/>
    </row>
    <row r="8" customFormat="false" ht="15" hidden="false" customHeight="false" outlineLevel="0" collapsed="false">
      <c r="B8" s="26" t="s">
        <v>197</v>
      </c>
      <c r="C8" s="27" t="n">
        <v>57</v>
      </c>
      <c r="D8" s="28" t="n">
        <v>57</v>
      </c>
      <c r="E8" s="28" t="n">
        <v>57</v>
      </c>
      <c r="F8" s="28" t="n">
        <v>57</v>
      </c>
      <c r="G8" s="28" t="n">
        <v>61</v>
      </c>
      <c r="H8" s="28" t="n">
        <v>65</v>
      </c>
      <c r="I8" s="28" t="n">
        <v>62</v>
      </c>
      <c r="J8" s="28" t="n">
        <v>65</v>
      </c>
      <c r="K8" s="28" t="n">
        <v>65</v>
      </c>
      <c r="L8" s="28" t="n">
        <v>86</v>
      </c>
      <c r="M8" s="28" t="n">
        <v>94</v>
      </c>
      <c r="N8" s="29" t="n">
        <v>94</v>
      </c>
      <c r="O8" s="27" t="n">
        <v>90</v>
      </c>
      <c r="P8" s="28" t="n">
        <v>85</v>
      </c>
      <c r="Q8" s="28" t="n">
        <v>84</v>
      </c>
      <c r="R8" s="28" t="n">
        <v>87</v>
      </c>
      <c r="S8" s="28" t="n">
        <v>98</v>
      </c>
      <c r="T8" s="28" t="n">
        <v>92</v>
      </c>
      <c r="U8" s="28" t="n">
        <v>80</v>
      </c>
      <c r="V8" s="28" t="n">
        <v>75</v>
      </c>
      <c r="W8" s="28" t="n">
        <v>69</v>
      </c>
      <c r="X8" s="28" t="n">
        <v>71</v>
      </c>
      <c r="Y8" s="28" t="n">
        <v>71</v>
      </c>
      <c r="Z8" s="29" t="n">
        <v>147</v>
      </c>
      <c r="AA8" s="27" t="n">
        <v>137</v>
      </c>
      <c r="AB8" s="28" t="n">
        <v>132</v>
      </c>
      <c r="AC8" s="28" t="n">
        <v>113</v>
      </c>
      <c r="AD8" s="28" t="n">
        <v>122</v>
      </c>
      <c r="AE8" s="28" t="n">
        <v>137</v>
      </c>
      <c r="AF8" s="28" t="n">
        <v>130</v>
      </c>
      <c r="AG8" s="28" t="n">
        <v>126</v>
      </c>
      <c r="AH8" s="28" t="n">
        <v>116</v>
      </c>
      <c r="AI8" s="28" t="n">
        <v>112</v>
      </c>
      <c r="AJ8" s="28" t="n">
        <v>155</v>
      </c>
      <c r="AK8" s="28" t="n">
        <v>168</v>
      </c>
      <c r="AL8" s="29" t="n">
        <v>165</v>
      </c>
    </row>
    <row r="9" customFormat="false" ht="15" hidden="false" customHeight="false" outlineLevel="0" collapsed="false">
      <c r="B9" s="30" t="s">
        <v>198</v>
      </c>
      <c r="C9" s="31" t="n">
        <v>3.98245614035088</v>
      </c>
      <c r="D9" s="32" t="n">
        <v>1.78947368421053</v>
      </c>
      <c r="E9" s="32" t="n">
        <v>2.63157894736842</v>
      </c>
      <c r="F9" s="32" t="n">
        <v>2.42105263157895</v>
      </c>
      <c r="G9" s="32" t="n">
        <v>4.44262295081967</v>
      </c>
      <c r="H9" s="32" t="n">
        <v>4.16923076923077</v>
      </c>
      <c r="I9" s="32" t="n">
        <v>2.98387096774194</v>
      </c>
      <c r="J9" s="32" t="n">
        <v>1.84615384615385</v>
      </c>
      <c r="K9" s="32" t="n">
        <v>0.646153846153846</v>
      </c>
      <c r="L9" s="32" t="n">
        <v>3.47674418604651</v>
      </c>
      <c r="M9" s="32" t="n">
        <v>4.61702127659575</v>
      </c>
      <c r="N9" s="33" t="n">
        <v>6.12765957446809</v>
      </c>
      <c r="O9" s="31" t="n">
        <v>3.85106382978723</v>
      </c>
      <c r="P9" s="32" t="n">
        <v>3.56470588235294</v>
      </c>
      <c r="Q9" s="32" t="n">
        <v>6.47619047619048</v>
      </c>
      <c r="R9" s="32" t="n">
        <v>5.13793103448276</v>
      </c>
      <c r="S9" s="32" t="n">
        <v>5.44897959183674</v>
      </c>
      <c r="T9" s="32" t="n">
        <v>4.40217391304348</v>
      </c>
      <c r="U9" s="32" t="n">
        <v>3.075</v>
      </c>
      <c r="V9" s="32" t="n">
        <v>4.46666666666667</v>
      </c>
      <c r="W9" s="32" t="n">
        <v>4.23188405797101</v>
      </c>
      <c r="X9" s="32" t="n">
        <v>4.26760563380282</v>
      </c>
      <c r="Y9" s="32" t="n">
        <v>7.45070422535211</v>
      </c>
      <c r="Z9" s="33" t="n">
        <v>3.98639455782313</v>
      </c>
      <c r="AA9" s="31" t="n">
        <v>5.76642335766423</v>
      </c>
      <c r="AB9" s="32" t="n">
        <v>5.34090909090909</v>
      </c>
      <c r="AC9" s="32" t="n">
        <v>4.65486725663717</v>
      </c>
      <c r="AD9" s="32" t="n">
        <v>3.95901639344262</v>
      </c>
      <c r="AE9" s="32" t="n">
        <v>5.13138686131387</v>
      </c>
      <c r="AF9" s="32" t="n">
        <v>4.84671532846715</v>
      </c>
      <c r="AG9" s="32" t="n">
        <v>4.60583941605839</v>
      </c>
      <c r="AH9" s="32" t="n">
        <v>4.81896551724138</v>
      </c>
      <c r="AI9" s="32" t="n">
        <v>4.90178571428571</v>
      </c>
      <c r="AJ9" s="32" t="n">
        <v>5.71612903225806</v>
      </c>
      <c r="AK9" s="32" t="n">
        <v>6.26190476190476</v>
      </c>
      <c r="AL9" s="33" t="n">
        <v>5.05454545454546</v>
      </c>
    </row>
    <row r="10" customFormat="false" ht="15" hidden="false" customHeight="false" outlineLevel="0" collapsed="false">
      <c r="B10" s="36" t="s">
        <v>199</v>
      </c>
      <c r="C10" s="41" t="n">
        <v>3.813</v>
      </c>
      <c r="D10" s="41" t="n">
        <v>3.9</v>
      </c>
      <c r="E10" s="41" t="n">
        <v>3.81</v>
      </c>
      <c r="F10" s="41" t="n">
        <v>3.74</v>
      </c>
      <c r="G10" s="41" t="n">
        <v>3.8</v>
      </c>
      <c r="H10" s="41" t="n">
        <v>3.86</v>
      </c>
      <c r="I10" s="41" t="n">
        <v>3.9</v>
      </c>
      <c r="J10" s="41" t="n">
        <v>3.91</v>
      </c>
      <c r="K10" s="41" t="n">
        <v>3.91</v>
      </c>
      <c r="L10" s="41" t="n">
        <v>3.93</v>
      </c>
      <c r="M10" s="41" t="n">
        <v>4</v>
      </c>
      <c r="N10" s="42" t="n">
        <v>4.18</v>
      </c>
      <c r="O10" s="41" t="n">
        <v>4.25</v>
      </c>
      <c r="P10" s="41" t="n">
        <v>4.4</v>
      </c>
      <c r="Q10" s="41" t="n">
        <v>4.4</v>
      </c>
      <c r="R10" s="41" t="n">
        <v>4.16</v>
      </c>
      <c r="S10" s="41" t="n">
        <v>4.2</v>
      </c>
      <c r="T10" s="41" t="n">
        <v>4.29</v>
      </c>
      <c r="U10" s="41" t="n">
        <v>4.32</v>
      </c>
      <c r="V10" s="41" t="n">
        <v>4.35</v>
      </c>
      <c r="W10" s="41" t="n">
        <v>4.35</v>
      </c>
      <c r="X10" s="41" t="n">
        <v>4.32</v>
      </c>
      <c r="Y10" s="41" t="n">
        <v>4.36</v>
      </c>
      <c r="Z10" s="42" t="n">
        <v>4.42</v>
      </c>
      <c r="AA10" s="41" t="n">
        <v>4.42</v>
      </c>
      <c r="AB10" s="41" t="n">
        <v>4.4</v>
      </c>
      <c r="AC10" s="41" t="n">
        <v>4.35</v>
      </c>
      <c r="AD10" s="41" t="n">
        <v>4.4</v>
      </c>
      <c r="AE10" s="41" t="n">
        <v>4.46</v>
      </c>
      <c r="AF10" s="41" t="n">
        <v>4.62</v>
      </c>
      <c r="AG10" s="41" t="n">
        <v>4.71</v>
      </c>
      <c r="AH10" s="41" t="n">
        <v>4.76</v>
      </c>
      <c r="AI10" s="41" t="n">
        <v>4.83</v>
      </c>
      <c r="AJ10" s="41" t="n">
        <v>4.84</v>
      </c>
      <c r="AK10" s="41" t="n">
        <v>4.84</v>
      </c>
      <c r="AL10" s="41" t="n">
        <v>4.9</v>
      </c>
    </row>
    <row r="11" customFormat="false" ht="15" hidden="false" customHeight="false" outlineLevel="0" collapsed="false">
      <c r="B11" s="36" t="s">
        <v>200</v>
      </c>
      <c r="C11" s="47" t="n">
        <v>3.97</v>
      </c>
      <c r="D11" s="47" t="n">
        <v>3.92</v>
      </c>
      <c r="E11" s="47" t="n">
        <v>3.85</v>
      </c>
      <c r="F11" s="47" t="n">
        <v>3.78</v>
      </c>
      <c r="G11" s="47" t="n">
        <v>3.85</v>
      </c>
      <c r="H11" s="47" t="n">
        <v>3.91</v>
      </c>
      <c r="I11" s="47" t="n">
        <v>3.95</v>
      </c>
      <c r="J11" s="47" t="n">
        <v>3.96</v>
      </c>
      <c r="K11" s="47" t="n">
        <v>3.96</v>
      </c>
      <c r="L11" s="47" t="n">
        <v>3.98</v>
      </c>
      <c r="M11" s="47" t="n">
        <v>4.05</v>
      </c>
      <c r="N11" s="48" t="n">
        <v>4.25</v>
      </c>
      <c r="O11" s="47" t="n">
        <v>4.31</v>
      </c>
      <c r="P11" s="47" t="n">
        <v>4.6</v>
      </c>
      <c r="Q11" s="47" t="n">
        <v>4.36</v>
      </c>
      <c r="R11" s="47" t="n">
        <v>4.2</v>
      </c>
      <c r="S11" s="47" t="n">
        <v>4.25</v>
      </c>
      <c r="T11" s="47" t="n">
        <v>4.34</v>
      </c>
      <c r="U11" s="47" t="n">
        <v>4.37</v>
      </c>
      <c r="V11" s="47" t="n">
        <v>4.4</v>
      </c>
      <c r="W11" s="47" t="n">
        <v>4.4</v>
      </c>
      <c r="X11" s="47" t="n">
        <v>4.37</v>
      </c>
      <c r="Y11" s="47" t="n">
        <v>4.5</v>
      </c>
      <c r="Z11" s="48" t="n">
        <v>4.51</v>
      </c>
      <c r="AA11" s="47" t="n">
        <v>4.51</v>
      </c>
      <c r="AB11" s="47" t="n">
        <v>4.46</v>
      </c>
      <c r="AC11" s="47" t="n">
        <v>4.42</v>
      </c>
      <c r="AD11" s="47" t="n">
        <v>4.46</v>
      </c>
      <c r="AE11" s="47" t="n">
        <v>4.52</v>
      </c>
      <c r="AF11" s="47" t="n">
        <v>4.7</v>
      </c>
      <c r="AG11" s="47" t="n">
        <v>4.75</v>
      </c>
      <c r="AH11" s="47" t="n">
        <v>4.81</v>
      </c>
      <c r="AI11" s="47" t="n">
        <v>4.87</v>
      </c>
      <c r="AJ11" s="47" t="n">
        <v>4.84</v>
      </c>
      <c r="AK11" s="47" t="n">
        <v>4.89</v>
      </c>
      <c r="AL11" s="48" t="n">
        <v>4.91</v>
      </c>
    </row>
    <row r="12" customFormat="false" ht="15" hidden="false" customHeight="false" outlineLevel="0" collapsed="false">
      <c r="B12" s="26" t="s">
        <v>201</v>
      </c>
      <c r="C12" s="51" t="n">
        <v>1695750.79464988</v>
      </c>
      <c r="D12" s="52" t="n">
        <v>434771.48974359</v>
      </c>
      <c r="E12" s="52" t="n">
        <v>294617.608923884</v>
      </c>
      <c r="F12" s="52" t="n">
        <v>168930.957219251</v>
      </c>
      <c r="G12" s="52" t="n">
        <v>736482.913157895</v>
      </c>
      <c r="H12" s="52" t="n">
        <v>618495.03626943</v>
      </c>
      <c r="I12" s="52" t="n">
        <v>340848.520512821</v>
      </c>
      <c r="J12" s="52" t="n">
        <v>125930.685421995</v>
      </c>
      <c r="K12" s="52" t="n">
        <v>78679.1662404092</v>
      </c>
      <c r="L12" s="52" t="n">
        <v>1477074.24936387</v>
      </c>
      <c r="M12" s="52" t="n">
        <v>1949216.84</v>
      </c>
      <c r="N12" s="53" t="n">
        <v>1662623.31339713</v>
      </c>
      <c r="O12" s="51" t="n">
        <v>1171641.93882353</v>
      </c>
      <c r="P12" s="52" t="n">
        <v>362182.427272727</v>
      </c>
      <c r="Q12" s="52" t="n">
        <v>478134.145454545</v>
      </c>
      <c r="R12" s="52" t="n">
        <v>714163.795673077</v>
      </c>
      <c r="S12" s="52" t="n">
        <v>984366.557142857</v>
      </c>
      <c r="T12" s="52" t="n">
        <v>503417.235431235</v>
      </c>
      <c r="U12" s="52" t="n">
        <v>235333.81712963</v>
      </c>
      <c r="V12" s="52" t="n">
        <v>267175.664367816</v>
      </c>
      <c r="W12" s="52" t="n">
        <v>200774.903448276</v>
      </c>
      <c r="X12" s="52" t="n">
        <v>588201.914351852</v>
      </c>
      <c r="Y12" s="52" t="n">
        <v>1480557.85550459</v>
      </c>
      <c r="Z12" s="53" t="n">
        <v>1440048.14253394</v>
      </c>
      <c r="AA12" s="51" t="n">
        <v>1519893.24660634</v>
      </c>
      <c r="AB12" s="52" t="n">
        <v>642340.613636364</v>
      </c>
      <c r="AC12" s="52" t="n">
        <v>435948.87816092</v>
      </c>
      <c r="AD12" s="52" t="n">
        <v>529322.288636364</v>
      </c>
      <c r="AE12" s="52" t="n">
        <v>843960.596412556</v>
      </c>
      <c r="AF12" s="52" t="n">
        <v>873004.272727273</v>
      </c>
      <c r="AG12" s="52" t="n">
        <v>474466.505307856</v>
      </c>
      <c r="AH12" s="52" t="n">
        <v>276257.512605042</v>
      </c>
      <c r="AI12" s="52" t="n">
        <v>395845.089026915</v>
      </c>
      <c r="AJ12" s="52" t="n">
        <v>1030017.40289256</v>
      </c>
      <c r="AK12" s="52" t="n">
        <v>1861321.50413223</v>
      </c>
      <c r="AL12" s="53" t="n">
        <v>1748666.95918367</v>
      </c>
    </row>
    <row r="13" customFormat="false" ht="15" hidden="false" customHeight="false" outlineLevel="0" collapsed="false">
      <c r="B13" s="54" t="s">
        <v>202</v>
      </c>
      <c r="C13" s="60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9"/>
      <c r="O13" s="60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60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9"/>
    </row>
    <row r="14" customFormat="false" ht="15" hidden="false" customHeight="false" outlineLevel="0" collapsed="false">
      <c r="B14" s="54" t="s">
        <v>203</v>
      </c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/>
      <c r="O14" s="61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/>
      <c r="AA14" s="61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3"/>
    </row>
    <row r="15" customFormat="false" ht="15" hidden="false" customHeight="false" outlineLevel="0" collapsed="false">
      <c r="B15" s="64" t="s">
        <v>204</v>
      </c>
      <c r="C15" s="61" t="n">
        <v>141652.680304222</v>
      </c>
      <c r="D15" s="62" t="n">
        <v>71865.0692307692</v>
      </c>
      <c r="E15" s="62" t="n">
        <v>36056.7742782152</v>
      </c>
      <c r="F15" s="62" t="n">
        <v>67123.3155080214</v>
      </c>
      <c r="G15" s="62" t="n">
        <v>136277.984210526</v>
      </c>
      <c r="H15" s="62" t="n">
        <v>114457.730569948</v>
      </c>
      <c r="I15" s="62" t="n">
        <v>74784.1282051282</v>
      </c>
      <c r="J15" s="62" t="n">
        <v>60520.0613810742</v>
      </c>
      <c r="K15" s="62" t="n">
        <v>31448.9948849105</v>
      </c>
      <c r="L15" s="62" t="n">
        <v>196589.188295165</v>
      </c>
      <c r="M15" s="62" t="n">
        <v>207982.55</v>
      </c>
      <c r="N15" s="63" t="n">
        <v>223889.179425837</v>
      </c>
      <c r="O15" s="61" t="n">
        <v>176248.437647059</v>
      </c>
      <c r="P15" s="62" t="n">
        <v>128982.809090909</v>
      </c>
      <c r="Q15" s="62" t="n">
        <v>149123.693181818</v>
      </c>
      <c r="R15" s="62" t="n">
        <v>218777.399038462</v>
      </c>
      <c r="S15" s="62" t="n">
        <v>231785.685714286</v>
      </c>
      <c r="T15" s="62" t="n">
        <v>124634.571095571</v>
      </c>
      <c r="U15" s="62" t="n">
        <v>106193.587962963</v>
      </c>
      <c r="V15" s="62" t="n">
        <v>116914.432183908</v>
      </c>
      <c r="W15" s="62" t="n">
        <v>102461.35862069</v>
      </c>
      <c r="X15" s="62" t="n">
        <v>133583.537037037</v>
      </c>
      <c r="Y15" s="62" t="n">
        <v>209147.323394495</v>
      </c>
      <c r="Z15" s="63" t="n">
        <v>267048.280542986</v>
      </c>
      <c r="AA15" s="61" t="n">
        <v>304457.631221719</v>
      </c>
      <c r="AB15" s="117" t="n">
        <v>257210.563636364</v>
      </c>
      <c r="AC15" s="62" t="n">
        <v>213451.004597701</v>
      </c>
      <c r="AD15" s="62" t="n">
        <v>227212.286363636</v>
      </c>
      <c r="AE15" s="62" t="n">
        <v>222188.239910314</v>
      </c>
      <c r="AF15" s="62" t="n">
        <v>264574.945887446</v>
      </c>
      <c r="AG15" s="62" t="n">
        <v>164462.645435244</v>
      </c>
      <c r="AH15" s="62" t="n">
        <v>205574.268907563</v>
      </c>
      <c r="AI15" s="62" t="n">
        <v>178294.795031056</v>
      </c>
      <c r="AJ15" s="62" t="n">
        <v>277191.82231405</v>
      </c>
      <c r="AK15" s="62" t="n">
        <v>362846.605371901</v>
      </c>
      <c r="AL15" s="63" t="n">
        <v>155223.418367347</v>
      </c>
    </row>
    <row r="16" customFormat="false" ht="15" hidden="false" customHeight="false" outlineLevel="0" collapsed="false">
      <c r="B16" s="65" t="s">
        <v>205</v>
      </c>
      <c r="C16" s="61" t="n">
        <v>5623.98898505114</v>
      </c>
      <c r="D16" s="62" t="n">
        <v>2977.18461538462</v>
      </c>
      <c r="E16" s="62" t="n">
        <v>1215.74803149606</v>
      </c>
      <c r="F16" s="62" t="n">
        <v>2584.22994652406</v>
      </c>
      <c r="G16" s="62" t="n">
        <v>6010.01052631579</v>
      </c>
      <c r="H16" s="62" t="n">
        <v>4354.41191709845</v>
      </c>
      <c r="I16" s="62" t="n">
        <v>2096.67435897436</v>
      </c>
      <c r="J16" s="62" t="n">
        <v>2054.47570332481</v>
      </c>
      <c r="K16" s="62" t="n">
        <v>3528.90025575448</v>
      </c>
      <c r="L16" s="62" t="n">
        <v>3114.88549618321</v>
      </c>
      <c r="M16" s="62" t="n">
        <v>5522.9975</v>
      </c>
      <c r="N16" s="63" t="n">
        <v>7390.19138755981</v>
      </c>
      <c r="O16" s="61" t="n">
        <v>5003.75764705882</v>
      </c>
      <c r="P16" s="62" t="n">
        <v>5189.53863636364</v>
      </c>
      <c r="Q16" s="62" t="n">
        <v>3927.04545454545</v>
      </c>
      <c r="R16" s="62" t="n">
        <v>4333.16346153846</v>
      </c>
      <c r="S16" s="62" t="n">
        <v>7020.02619047619</v>
      </c>
      <c r="T16" s="62" t="n">
        <v>3565.2703962704</v>
      </c>
      <c r="U16" s="62" t="n">
        <v>3240.5625</v>
      </c>
      <c r="V16" s="62" t="n">
        <v>4692.55632183908</v>
      </c>
      <c r="W16" s="62" t="n">
        <v>3729.17931034483</v>
      </c>
      <c r="X16" s="62" t="n">
        <v>7006.71296296296</v>
      </c>
      <c r="Y16" s="62" t="n">
        <v>5059.77064220183</v>
      </c>
      <c r="Z16" s="63" t="n">
        <v>7270.98868778281</v>
      </c>
      <c r="AA16" s="61" t="n">
        <v>5978.50678733032</v>
      </c>
      <c r="AB16" s="62" t="n">
        <v>5686.24772727273</v>
      </c>
      <c r="AC16" s="62" t="n">
        <v>6442.63448275862</v>
      </c>
      <c r="AD16" s="62" t="n">
        <v>7448.40909090909</v>
      </c>
      <c r="AE16" s="62" t="n">
        <v>6930.71748878924</v>
      </c>
      <c r="AF16" s="62" t="n">
        <v>8790.32251082251</v>
      </c>
      <c r="AG16" s="62" t="n">
        <v>616.390658174098</v>
      </c>
      <c r="AH16" s="62" t="n">
        <v>2848.31932773109</v>
      </c>
      <c r="AI16" s="62" t="n">
        <v>1258.55693581781</v>
      </c>
      <c r="AJ16" s="62" t="n">
        <v>6870.40495867769</v>
      </c>
      <c r="AK16" s="62" t="n">
        <v>2800.26033057851</v>
      </c>
      <c r="AL16" s="63" t="n">
        <v>6024.45510204082</v>
      </c>
    </row>
    <row r="17" customFormat="false" ht="15" hidden="false" customHeight="false" outlineLevel="0" collapsed="false">
      <c r="B17" s="64" t="s">
        <v>206</v>
      </c>
      <c r="C17" s="61" t="n">
        <v>40112.2475740886</v>
      </c>
      <c r="D17" s="62" t="n">
        <v>32405.3846153846</v>
      </c>
      <c r="E17" s="62" t="n">
        <v>9152.09973753281</v>
      </c>
      <c r="F17" s="62" t="n">
        <v>10245.4545454545</v>
      </c>
      <c r="G17" s="62" t="n">
        <v>49988.4210526316</v>
      </c>
      <c r="H17" s="62" t="n">
        <v>40305.4404145078</v>
      </c>
      <c r="I17" s="62" t="n">
        <v>35026.4102564103</v>
      </c>
      <c r="J17" s="62" t="n">
        <v>10634.2710997442</v>
      </c>
      <c r="K17" s="62" t="n">
        <v>25295.1406649616</v>
      </c>
      <c r="L17" s="62" t="n">
        <v>58498.3460559796</v>
      </c>
      <c r="M17" s="62" t="n">
        <v>75835.9</v>
      </c>
      <c r="N17" s="63" t="n">
        <v>88040.1435406699</v>
      </c>
      <c r="O17" s="61" t="n">
        <v>46477.6470588235</v>
      </c>
      <c r="P17" s="62" t="n">
        <v>20238.1818181818</v>
      </c>
      <c r="Q17" s="62" t="n">
        <v>37677.8477272727</v>
      </c>
      <c r="R17" s="62" t="n">
        <v>45485.1081730769</v>
      </c>
      <c r="S17" s="62" t="n">
        <v>82895.7142857143</v>
      </c>
      <c r="T17" s="62" t="n">
        <v>40880.1258741259</v>
      </c>
      <c r="U17" s="62" t="n">
        <v>29415.7407407407</v>
      </c>
      <c r="V17" s="62" t="n">
        <v>42652.183908046</v>
      </c>
      <c r="W17" s="62" t="n">
        <v>28983.1862068966</v>
      </c>
      <c r="X17" s="62" t="n">
        <v>60126.7199074074</v>
      </c>
      <c r="Y17" s="62" t="n">
        <v>48726.376146789</v>
      </c>
      <c r="Z17" s="63" t="n">
        <v>64103.3076923077</v>
      </c>
      <c r="AA17" s="61" t="n">
        <v>52249.0610859729</v>
      </c>
      <c r="AB17" s="62" t="n">
        <v>35755</v>
      </c>
      <c r="AC17" s="62" t="n">
        <v>28657.9310344828</v>
      </c>
      <c r="AD17" s="62" t="n">
        <v>51757.9477272727</v>
      </c>
      <c r="AE17" s="62" t="n">
        <v>59575.9573991031</v>
      </c>
      <c r="AF17" s="62" t="n">
        <v>57047.2619047619</v>
      </c>
      <c r="AG17" s="62" t="n">
        <v>45508.2951167728</v>
      </c>
      <c r="AH17" s="62" t="n">
        <v>67462.7878151261</v>
      </c>
      <c r="AI17" s="62" t="n">
        <v>73730.2753623188</v>
      </c>
      <c r="AJ17" s="62" t="n">
        <v>74120.9958677686</v>
      </c>
      <c r="AK17" s="62" t="n">
        <v>75654.4648760331</v>
      </c>
      <c r="AL17" s="63" t="n">
        <v>85334.5979591837</v>
      </c>
    </row>
    <row r="18" customFormat="false" ht="15" hidden="false" customHeight="false" outlineLevel="0" collapsed="false">
      <c r="B18" s="64" t="s">
        <v>119</v>
      </c>
      <c r="C18" s="61" t="n">
        <v>847457.020718594</v>
      </c>
      <c r="D18" s="62" t="n">
        <v>96017.8948717949</v>
      </c>
      <c r="E18" s="62" t="n">
        <v>11502.7270341207</v>
      </c>
      <c r="F18" s="62" t="n">
        <v>0</v>
      </c>
      <c r="G18" s="62" t="n">
        <v>513.421052631579</v>
      </c>
      <c r="H18" s="62" t="n">
        <v>0</v>
      </c>
      <c r="I18" s="62" t="n">
        <v>1923.61282051282</v>
      </c>
      <c r="J18" s="62" t="n">
        <v>0</v>
      </c>
      <c r="K18" s="62" t="n">
        <v>1091.38874680307</v>
      </c>
      <c r="L18" s="62" t="n">
        <v>497861.623409669</v>
      </c>
      <c r="M18" s="62" t="n">
        <v>821520.5225</v>
      </c>
      <c r="N18" s="63" t="n">
        <v>360807.167464115</v>
      </c>
      <c r="O18" s="61" t="n">
        <v>397516.945882353</v>
      </c>
      <c r="P18" s="62" t="n">
        <v>23635.1431818182</v>
      </c>
      <c r="Q18" s="62" t="n">
        <v>9225.63181818182</v>
      </c>
      <c r="R18" s="62" t="n">
        <v>9950.28605769231</v>
      </c>
      <c r="S18" s="62" t="n">
        <v>11430.9547619048</v>
      </c>
      <c r="T18" s="62" t="n">
        <v>4921.99766899767</v>
      </c>
      <c r="U18" s="62" t="n">
        <v>3598.62731481481</v>
      </c>
      <c r="V18" s="62" t="n">
        <v>2620.36551724138</v>
      </c>
      <c r="W18" s="62" t="n">
        <v>0</v>
      </c>
      <c r="X18" s="62" t="n">
        <v>72994.9837962963</v>
      </c>
      <c r="Y18" s="62" t="n">
        <v>585628.396788991</v>
      </c>
      <c r="Z18" s="63" t="n">
        <v>361234.85520362</v>
      </c>
      <c r="AA18" s="61" t="n">
        <v>230579.834841629</v>
      </c>
      <c r="AB18" s="62" t="n">
        <v>35866.5318181818</v>
      </c>
      <c r="AC18" s="62" t="n">
        <v>6792.19770114943</v>
      </c>
      <c r="AD18" s="62" t="n">
        <v>4086.54090909091</v>
      </c>
      <c r="AE18" s="62" t="n">
        <v>136.428251121076</v>
      </c>
      <c r="AF18" s="62" t="n">
        <v>154150.454545455</v>
      </c>
      <c r="AG18" s="62" t="n">
        <v>2242.36093418259</v>
      </c>
      <c r="AH18" s="62" t="n">
        <v>131.529411764706</v>
      </c>
      <c r="AI18" s="62" t="n">
        <v>366.60248447205</v>
      </c>
      <c r="AJ18" s="62" t="n">
        <v>2088.22314049587</v>
      </c>
      <c r="AK18" s="62" t="n">
        <v>180547.611570248</v>
      </c>
      <c r="AL18" s="63" t="n">
        <v>583358.197959184</v>
      </c>
    </row>
    <row r="19" customFormat="false" ht="15" hidden="false" customHeight="false" outlineLevel="0" collapsed="false">
      <c r="B19" s="64" t="s">
        <v>207</v>
      </c>
      <c r="C19" s="61" t="n">
        <v>22056.1237870443</v>
      </c>
      <c r="D19" s="62" t="n">
        <v>5307.69230769231</v>
      </c>
      <c r="E19" s="62" t="n">
        <v>7139.10761154856</v>
      </c>
      <c r="F19" s="62" t="n">
        <v>2673.79679144385</v>
      </c>
      <c r="G19" s="62" t="n">
        <v>11881.5789473684</v>
      </c>
      <c r="H19" s="62" t="n">
        <v>12616.5803108808</v>
      </c>
      <c r="I19" s="62" t="n">
        <v>4897.4358974359</v>
      </c>
      <c r="J19" s="62" t="n">
        <v>4181.58567774936</v>
      </c>
      <c r="K19" s="62" t="n">
        <v>2046.0358056266</v>
      </c>
      <c r="L19" s="62" t="n">
        <v>19274.8091603053</v>
      </c>
      <c r="M19" s="62" t="n">
        <v>32100</v>
      </c>
      <c r="N19" s="63" t="n">
        <v>40535.019138756</v>
      </c>
      <c r="O19" s="61" t="n">
        <v>23011.7647058824</v>
      </c>
      <c r="P19" s="62" t="n">
        <v>14001.7045454545</v>
      </c>
      <c r="Q19" s="62" t="n">
        <v>18889.0590909091</v>
      </c>
      <c r="R19" s="62" t="n">
        <v>21094.5024038462</v>
      </c>
      <c r="S19" s="62" t="n">
        <v>32003.5714285714</v>
      </c>
      <c r="T19" s="62" t="n">
        <v>19016.7832167832</v>
      </c>
      <c r="U19" s="62" t="n">
        <v>10081.0185185185</v>
      </c>
      <c r="V19" s="62" t="n">
        <v>16075.8620689655</v>
      </c>
      <c r="W19" s="62" t="n">
        <v>13597.7011494253</v>
      </c>
      <c r="X19" s="62" t="n">
        <v>16111.1111111111</v>
      </c>
      <c r="Y19" s="62" t="n">
        <v>30940.3669724771</v>
      </c>
      <c r="Z19" s="63" t="n">
        <v>34038.4615384615</v>
      </c>
      <c r="AA19" s="61" t="n">
        <v>42834.2760180995</v>
      </c>
      <c r="AB19" s="62" t="n">
        <v>41259.7045454545</v>
      </c>
      <c r="AC19" s="62" t="n">
        <v>30087.5908045977</v>
      </c>
      <c r="AD19" s="62" t="n">
        <v>23950.7954545454</v>
      </c>
      <c r="AE19" s="62" t="n">
        <v>34749.5515695067</v>
      </c>
      <c r="AF19" s="62" t="n">
        <v>30429.1601731602</v>
      </c>
      <c r="AG19" s="62" t="n">
        <v>25627.9193205945</v>
      </c>
      <c r="AH19" s="62" t="n">
        <v>21130.2521008403</v>
      </c>
      <c r="AI19" s="62" t="n">
        <v>20017.5424430642</v>
      </c>
      <c r="AJ19" s="62" t="n">
        <v>43055.3719008265</v>
      </c>
      <c r="AK19" s="62" t="n">
        <v>55572.3140495868</v>
      </c>
      <c r="AL19" s="63" t="n">
        <v>48052.0408163265</v>
      </c>
    </row>
    <row r="20" customFormat="false" ht="15" hidden="false" customHeight="false" outlineLevel="0" collapsed="false">
      <c r="B20" s="64" t="s">
        <v>208</v>
      </c>
      <c r="C20" s="61" t="n">
        <v>1133.35955940205</v>
      </c>
      <c r="D20" s="62" t="n">
        <v>2376.92307692308</v>
      </c>
      <c r="E20" s="62" t="n">
        <v>1866.66666666667</v>
      </c>
      <c r="F20" s="62" t="n">
        <v>757.486631016043</v>
      </c>
      <c r="G20" s="62" t="n">
        <v>343.026315789474</v>
      </c>
      <c r="H20" s="62" t="n">
        <v>546.502590673575</v>
      </c>
      <c r="I20" s="62" t="n">
        <v>1168.97435897436</v>
      </c>
      <c r="J20" s="62" t="n">
        <v>1303.7084398977</v>
      </c>
      <c r="K20" s="62" t="n">
        <v>875.831202046036</v>
      </c>
      <c r="L20" s="62" t="n">
        <v>321.374045801527</v>
      </c>
      <c r="M20" s="62" t="n">
        <v>50.875</v>
      </c>
      <c r="N20" s="63" t="n">
        <v>715.66985645933</v>
      </c>
      <c r="O20" s="61" t="n">
        <v>1657.76470588235</v>
      </c>
      <c r="P20" s="62" t="n">
        <v>2078.47727272727</v>
      </c>
      <c r="Q20" s="62" t="n">
        <v>2203.86363636364</v>
      </c>
      <c r="R20" s="62" t="n">
        <v>2078.36538461538</v>
      </c>
      <c r="S20" s="62" t="n">
        <v>1526.66666666667</v>
      </c>
      <c r="T20" s="62" t="n">
        <v>3136.36363636364</v>
      </c>
      <c r="U20" s="62" t="n">
        <v>1273.49537037037</v>
      </c>
      <c r="V20" s="62" t="n">
        <v>733.793103448276</v>
      </c>
      <c r="W20" s="62" t="n">
        <v>2038.96551724138</v>
      </c>
      <c r="X20" s="62" t="n">
        <v>1553.00925925926</v>
      </c>
      <c r="Y20" s="62" t="n">
        <v>330.619266055046</v>
      </c>
      <c r="Z20" s="63" t="n">
        <v>389.819004524887</v>
      </c>
      <c r="AA20" s="61" t="n">
        <v>180.995475113122</v>
      </c>
      <c r="AB20" s="62" t="n">
        <v>6977.84090909091</v>
      </c>
      <c r="AC20" s="62" t="n">
        <v>1341.49425287356</v>
      </c>
      <c r="AD20" s="62" t="n">
        <v>4914.31818181818</v>
      </c>
      <c r="AE20" s="62" t="n">
        <v>8703.81165919283</v>
      </c>
      <c r="AF20" s="62" t="n">
        <v>3658.87445887446</v>
      </c>
      <c r="AG20" s="62" t="n">
        <v>5069.95753715499</v>
      </c>
      <c r="AH20" s="62" t="n">
        <v>2770.2731092437</v>
      </c>
      <c r="AI20" s="62" t="n">
        <v>4220.28985507246</v>
      </c>
      <c r="AJ20" s="62" t="n">
        <v>4940.28925619835</v>
      </c>
      <c r="AK20" s="62" t="n">
        <v>7400.82644628099</v>
      </c>
      <c r="AL20" s="63" t="n">
        <v>4656.12244897959</v>
      </c>
    </row>
    <row r="21" customFormat="false" ht="15" hidden="false" customHeight="false" outlineLevel="0" collapsed="false">
      <c r="B21" s="54" t="s">
        <v>209</v>
      </c>
      <c r="C21" s="66" t="n">
        <v>1058035.4209284</v>
      </c>
      <c r="D21" s="66" t="n">
        <v>210950.148717949</v>
      </c>
      <c r="E21" s="66" t="n">
        <v>66933.12335958</v>
      </c>
      <c r="F21" s="66" t="n">
        <v>83384.2834224599</v>
      </c>
      <c r="G21" s="66" t="n">
        <v>205014.442105263</v>
      </c>
      <c r="H21" s="66" t="n">
        <v>172280.665803109</v>
      </c>
      <c r="I21" s="66" t="n">
        <v>119897.235897436</v>
      </c>
      <c r="J21" s="66" t="n">
        <v>78694.1023017903</v>
      </c>
      <c r="K21" s="66" t="n">
        <v>64286.2915601023</v>
      </c>
      <c r="L21" s="66" t="n">
        <v>775660.226463104</v>
      </c>
      <c r="M21" s="66" t="n">
        <v>1143012.845</v>
      </c>
      <c r="N21" s="66" t="n">
        <v>721377.370813397</v>
      </c>
      <c r="O21" s="66" t="n">
        <v>649916.317647059</v>
      </c>
      <c r="P21" s="66" t="n">
        <v>194125.854545455</v>
      </c>
      <c r="Q21" s="66" t="n">
        <v>221047.140909091</v>
      </c>
      <c r="R21" s="66" t="n">
        <v>301718.824519231</v>
      </c>
      <c r="S21" s="66" t="n">
        <v>366662.619047619</v>
      </c>
      <c r="T21" s="66" t="n">
        <v>196155.111888112</v>
      </c>
      <c r="U21" s="66" t="n">
        <v>153803.032407407</v>
      </c>
      <c r="V21" s="66" t="n">
        <v>183689.193103448</v>
      </c>
      <c r="W21" s="66" t="n">
        <v>150810.390804598</v>
      </c>
      <c r="X21" s="66" t="n">
        <v>291376.074074074</v>
      </c>
      <c r="Y21" s="66" t="n">
        <v>879832.853211009</v>
      </c>
      <c r="Z21" s="66" t="n">
        <v>734085.712669683</v>
      </c>
      <c r="AA21" s="66" t="n">
        <v>636280.305429864</v>
      </c>
      <c r="AB21" s="66" t="n">
        <v>382755.888636364</v>
      </c>
      <c r="AC21" s="66" t="n">
        <v>286772.852873563</v>
      </c>
      <c r="AD21" s="66" t="n">
        <v>319370.297727273</v>
      </c>
      <c r="AE21" s="66" t="n">
        <v>332284.706278027</v>
      </c>
      <c r="AF21" s="66" t="n">
        <v>518651.019480519</v>
      </c>
      <c r="AG21" s="66" t="n">
        <v>243527.569002123</v>
      </c>
      <c r="AH21" s="66" t="n">
        <v>299917.430672269</v>
      </c>
      <c r="AI21" s="66" t="n">
        <v>277888.062111801</v>
      </c>
      <c r="AJ21" s="66" t="n">
        <v>408267.107438017</v>
      </c>
      <c r="AK21" s="66" t="n">
        <v>684822.082644628</v>
      </c>
      <c r="AL21" s="66" t="n">
        <v>882648.832653061</v>
      </c>
    </row>
    <row r="22" customFormat="false" ht="15" hidden="false" customHeight="false" outlineLevel="0" collapsed="false">
      <c r="B22" s="54"/>
      <c r="C22" s="6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60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9"/>
      <c r="AA22" s="60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9"/>
    </row>
    <row r="23" customFormat="false" ht="16.5" hidden="false" customHeight="false" outlineLevel="0" collapsed="false">
      <c r="B23" s="54" t="s">
        <v>210</v>
      </c>
      <c r="C23" s="68" t="n">
        <v>637715.373721479</v>
      </c>
      <c r="D23" s="68" t="n">
        <v>223821.341025641</v>
      </c>
      <c r="E23" s="68" t="n">
        <v>227684.485564304</v>
      </c>
      <c r="F23" s="68" t="n">
        <v>85546.6737967915</v>
      </c>
      <c r="G23" s="68" t="n">
        <v>531468.471052632</v>
      </c>
      <c r="H23" s="68" t="n">
        <v>446214.370466321</v>
      </c>
      <c r="I23" s="68" t="n">
        <v>220951.284615385</v>
      </c>
      <c r="J23" s="68" t="n">
        <v>47236.5831202046</v>
      </c>
      <c r="K23" s="68" t="n">
        <v>14392.8746803069</v>
      </c>
      <c r="L23" s="68" t="n">
        <v>701414.022900764</v>
      </c>
      <c r="M23" s="68" t="n">
        <v>806203.995</v>
      </c>
      <c r="N23" s="68" t="n">
        <v>941245.942583732</v>
      </c>
      <c r="O23" s="68" t="n">
        <v>521725.621176471</v>
      </c>
      <c r="P23" s="68" t="n">
        <v>168056.572727273</v>
      </c>
      <c r="Q23" s="68" t="n">
        <v>257087.004545455</v>
      </c>
      <c r="R23" s="68" t="n">
        <v>412444.971153846</v>
      </c>
      <c r="S23" s="68" t="n">
        <v>617703.938095238</v>
      </c>
      <c r="T23" s="68" t="n">
        <v>307262.123543123</v>
      </c>
      <c r="U23" s="68" t="n">
        <v>81530.7847222223</v>
      </c>
      <c r="V23" s="68" t="n">
        <v>83486.4712643678</v>
      </c>
      <c r="W23" s="68" t="n">
        <v>49964.5126436782</v>
      </c>
      <c r="X23" s="68" t="n">
        <v>296825.840277778</v>
      </c>
      <c r="Y23" s="68" t="n">
        <v>600725.002293578</v>
      </c>
      <c r="Z23" s="68" t="n">
        <v>705962.429864254</v>
      </c>
      <c r="AA23" s="68" t="n">
        <v>883612.941176471</v>
      </c>
      <c r="AB23" s="68" t="n">
        <v>259584.725</v>
      </c>
      <c r="AC23" s="68" t="n">
        <v>149176.025287356</v>
      </c>
      <c r="AD23" s="68" t="n">
        <v>209951.990909091</v>
      </c>
      <c r="AE23" s="68" t="n">
        <v>511675.890134529</v>
      </c>
      <c r="AF23" s="68" t="n">
        <v>354353.253246753</v>
      </c>
      <c r="AG23" s="68" t="n">
        <v>230938.936305733</v>
      </c>
      <c r="AH23" s="68" t="n">
        <v>-23659.9180672269</v>
      </c>
      <c r="AI23" s="68" t="n">
        <v>117957.026915114</v>
      </c>
      <c r="AJ23" s="68" t="n">
        <v>621750.295454546</v>
      </c>
      <c r="AK23" s="68" t="n">
        <v>1176499.4214876</v>
      </c>
      <c r="AL23" s="68" t="n">
        <v>866018.126530612</v>
      </c>
    </row>
    <row r="24" customFormat="false" ht="16.5" hidden="false" customHeight="false" outlineLevel="0" collapsed="false">
      <c r="B24" s="54"/>
      <c r="C24" s="108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7"/>
      <c r="O24" s="108" t="n">
        <v>0</v>
      </c>
      <c r="P24" s="106" t="n">
        <v>0</v>
      </c>
      <c r="Q24" s="106" t="n">
        <v>0</v>
      </c>
      <c r="R24" s="106" t="n">
        <v>0</v>
      </c>
      <c r="S24" s="106" t="n">
        <v>0</v>
      </c>
      <c r="T24" s="106" t="n">
        <v>0</v>
      </c>
      <c r="U24" s="106" t="n">
        <v>38612.7314814815</v>
      </c>
      <c r="V24" s="106" t="n">
        <v>0</v>
      </c>
      <c r="W24" s="106" t="n">
        <v>0</v>
      </c>
      <c r="X24" s="106" t="n">
        <v>0</v>
      </c>
      <c r="Y24" s="106" t="n">
        <v>-229.357798165138</v>
      </c>
      <c r="Z24" s="107" t="n">
        <v>0</v>
      </c>
      <c r="AA24" s="108" t="n">
        <v>-400.226244343891</v>
      </c>
      <c r="AB24" s="106" t="n">
        <v>0</v>
      </c>
      <c r="AC24" s="106" t="n">
        <v>-2649.42528735632</v>
      </c>
      <c r="AD24" s="106" t="n">
        <v>0</v>
      </c>
      <c r="AE24" s="106" t="n">
        <v>0</v>
      </c>
      <c r="AF24" s="106" t="n">
        <v>-1003.24675324675</v>
      </c>
      <c r="AG24" s="106" t="n">
        <v>0</v>
      </c>
      <c r="AH24" s="106" t="n">
        <v>0</v>
      </c>
      <c r="AI24" s="106" t="n">
        <v>0</v>
      </c>
      <c r="AJ24" s="106" t="n">
        <v>0</v>
      </c>
      <c r="AK24" s="106" t="n">
        <v>0</v>
      </c>
      <c r="AL24" s="107" t="n">
        <v>19400.0530612245</v>
      </c>
    </row>
    <row r="25" customFormat="false" ht="15" hidden="false" customHeight="false" outlineLevel="0" collapsed="false">
      <c r="B25" s="54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3"/>
      <c r="O25" s="61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  <c r="AA25" s="61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3"/>
    </row>
    <row r="26" customFormat="false" ht="15" hidden="false" customHeight="false" outlineLevel="0" collapsed="false">
      <c r="B26" s="54" t="s">
        <v>211</v>
      </c>
      <c r="C26" s="6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  <c r="O26" s="61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3"/>
      <c r="AA26" s="61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</row>
    <row r="27" customFormat="false" ht="15" hidden="false" customHeight="false" outlineLevel="0" collapsed="false">
      <c r="B27" s="64" t="s">
        <v>212</v>
      </c>
      <c r="C27" s="61" t="n">
        <v>13906.3729346971</v>
      </c>
      <c r="D27" s="62" t="n">
        <v>10820.5128205128</v>
      </c>
      <c r="E27" s="62" t="n">
        <v>5000</v>
      </c>
      <c r="F27" s="62" t="n">
        <v>8055.34759358289</v>
      </c>
      <c r="G27" s="62" t="n">
        <v>33798.6842105263</v>
      </c>
      <c r="H27" s="62" t="n">
        <v>21580.0518134715</v>
      </c>
      <c r="I27" s="62" t="n">
        <v>6087.94871794872</v>
      </c>
      <c r="J27" s="62" t="n">
        <v>3988.86956521739</v>
      </c>
      <c r="K27" s="62" t="n">
        <v>727.877237851662</v>
      </c>
      <c r="L27" s="62" t="n">
        <v>38355.8676844784</v>
      </c>
      <c r="M27" s="62" t="n">
        <v>37035.41</v>
      </c>
      <c r="N27" s="63" t="n">
        <v>26929.1866028708</v>
      </c>
      <c r="O27" s="61" t="n">
        <v>5645.88235294118</v>
      </c>
      <c r="P27" s="62" t="n">
        <v>10919.5454545455</v>
      </c>
      <c r="Q27" s="62" t="n">
        <v>30269.8863636364</v>
      </c>
      <c r="R27" s="62" t="n">
        <v>48500.6754807692</v>
      </c>
      <c r="S27" s="62" t="n">
        <v>46363.3333333333</v>
      </c>
      <c r="T27" s="62" t="n">
        <v>7901.70163170163</v>
      </c>
      <c r="U27" s="62" t="n">
        <v>4896.63425925926</v>
      </c>
      <c r="V27" s="62" t="n">
        <v>0</v>
      </c>
      <c r="W27" s="62" t="n">
        <v>0</v>
      </c>
      <c r="X27" s="62" t="n">
        <v>49914.5787037037</v>
      </c>
      <c r="Y27" s="62" t="n">
        <v>56359.6766055046</v>
      </c>
      <c r="Z27" s="63" t="n">
        <v>35122.7828054299</v>
      </c>
      <c r="AA27" s="61" t="n">
        <v>11872.3393665158</v>
      </c>
      <c r="AB27" s="62" t="n">
        <v>29333.9909090909</v>
      </c>
      <c r="AC27" s="62" t="n">
        <v>27273.8873563218</v>
      </c>
      <c r="AD27" s="62" t="n">
        <v>19597.1181818182</v>
      </c>
      <c r="AE27" s="62" t="n">
        <v>64478.0493273543</v>
      </c>
      <c r="AF27" s="62" t="n">
        <v>17442.0735930736</v>
      </c>
      <c r="AG27" s="62" t="n">
        <v>11749.4267515924</v>
      </c>
      <c r="AH27" s="62" t="n">
        <v>0</v>
      </c>
      <c r="AI27" s="62" t="n">
        <v>0</v>
      </c>
      <c r="AJ27" s="62" t="n">
        <v>34716.0330578512</v>
      </c>
      <c r="AK27" s="62" t="n">
        <v>112745.652892562</v>
      </c>
      <c r="AL27" s="63" t="n">
        <v>109046.375510204</v>
      </c>
    </row>
    <row r="28" customFormat="false" ht="15" hidden="false" customHeight="false" outlineLevel="0" collapsed="false">
      <c r="B28" s="64" t="s">
        <v>213</v>
      </c>
      <c r="C28" s="61" t="n">
        <v>1793.86309992132</v>
      </c>
      <c r="D28" s="62" t="n">
        <v>730.769230769231</v>
      </c>
      <c r="E28" s="62" t="n">
        <v>70.8661417322835</v>
      </c>
      <c r="F28" s="62" t="n">
        <v>176.470588235294</v>
      </c>
      <c r="G28" s="62" t="n">
        <v>1223.68421052632</v>
      </c>
      <c r="H28" s="62" t="n">
        <v>1251.29533678756</v>
      </c>
      <c r="I28" s="62" t="n">
        <v>700</v>
      </c>
      <c r="J28" s="62" t="n">
        <v>122.762148337596</v>
      </c>
      <c r="K28" s="62" t="n">
        <v>130.434782608696</v>
      </c>
      <c r="L28" s="62" t="n">
        <v>1351.14503816794</v>
      </c>
      <c r="M28" s="62" t="n">
        <v>2902.5</v>
      </c>
      <c r="N28" s="63" t="n">
        <v>4370.81339712919</v>
      </c>
      <c r="O28" s="61" t="n">
        <v>677.647058823529</v>
      </c>
      <c r="P28" s="62" t="n">
        <v>0</v>
      </c>
      <c r="Q28" s="62" t="n">
        <v>61.3636363636364</v>
      </c>
      <c r="R28" s="62" t="n">
        <v>0</v>
      </c>
      <c r="S28" s="62" t="n">
        <v>0</v>
      </c>
      <c r="T28" s="62" t="n">
        <v>0</v>
      </c>
      <c r="U28" s="62" t="n">
        <v>0</v>
      </c>
      <c r="V28" s="62" t="n">
        <v>0</v>
      </c>
      <c r="W28" s="62" t="n">
        <v>0</v>
      </c>
      <c r="X28" s="62" t="n">
        <v>0</v>
      </c>
      <c r="Y28" s="62" t="n">
        <v>0</v>
      </c>
      <c r="Z28" s="63" t="n">
        <v>0</v>
      </c>
      <c r="AA28" s="61" t="n">
        <v>0</v>
      </c>
      <c r="AB28" s="62" t="n">
        <v>0</v>
      </c>
      <c r="AC28" s="62" t="n">
        <v>0</v>
      </c>
      <c r="AD28" s="62" t="n">
        <v>0</v>
      </c>
      <c r="AE28" s="62" t="n">
        <v>0</v>
      </c>
      <c r="AF28" s="62" t="n">
        <v>0</v>
      </c>
      <c r="AG28" s="62" t="n">
        <v>0</v>
      </c>
      <c r="AH28" s="62" t="n">
        <v>0</v>
      </c>
      <c r="AI28" s="62" t="n">
        <v>0</v>
      </c>
      <c r="AJ28" s="62" t="n">
        <v>0</v>
      </c>
      <c r="AK28" s="62" t="n">
        <v>0</v>
      </c>
      <c r="AL28" s="63" t="n">
        <v>0</v>
      </c>
    </row>
    <row r="29" customFormat="false" ht="15" hidden="false" customHeight="false" outlineLevel="0" collapsed="false">
      <c r="B29" s="64" t="s">
        <v>214</v>
      </c>
      <c r="C29" s="61" t="n">
        <v>0</v>
      </c>
      <c r="D29" s="62" t="n">
        <v>0</v>
      </c>
      <c r="E29" s="62" t="n">
        <v>0</v>
      </c>
      <c r="F29" s="62" t="n">
        <v>0</v>
      </c>
      <c r="G29" s="62" t="n">
        <v>0</v>
      </c>
      <c r="H29" s="62" t="n">
        <v>0</v>
      </c>
      <c r="I29" s="62" t="n">
        <v>0</v>
      </c>
      <c r="J29" s="62" t="n">
        <v>0</v>
      </c>
      <c r="K29" s="62" t="n">
        <v>0</v>
      </c>
      <c r="L29" s="62" t="n">
        <v>0</v>
      </c>
      <c r="M29" s="62" t="n">
        <v>0</v>
      </c>
      <c r="N29" s="63" t="n">
        <v>0</v>
      </c>
      <c r="O29" s="61" t="n">
        <v>0</v>
      </c>
      <c r="P29" s="62" t="n">
        <v>0</v>
      </c>
      <c r="Q29" s="62" t="n">
        <v>0</v>
      </c>
      <c r="R29" s="62" t="n">
        <v>0</v>
      </c>
      <c r="S29" s="62" t="n">
        <v>0</v>
      </c>
      <c r="T29" s="62" t="n">
        <v>0</v>
      </c>
      <c r="U29" s="62" t="n">
        <v>0</v>
      </c>
      <c r="V29" s="62" t="n">
        <v>0</v>
      </c>
      <c r="W29" s="62" t="n">
        <v>0</v>
      </c>
      <c r="X29" s="62" t="n">
        <v>0</v>
      </c>
      <c r="Y29" s="62" t="n">
        <v>0</v>
      </c>
      <c r="Z29" s="63" t="n">
        <v>0</v>
      </c>
      <c r="AA29" s="61" t="n">
        <v>0</v>
      </c>
      <c r="AB29" s="62" t="n">
        <v>0</v>
      </c>
      <c r="AC29" s="62" t="n">
        <v>0</v>
      </c>
      <c r="AD29" s="62" t="n">
        <v>0</v>
      </c>
      <c r="AE29" s="62" t="n">
        <v>0</v>
      </c>
      <c r="AF29" s="62" t="n">
        <v>0</v>
      </c>
      <c r="AG29" s="62" t="n">
        <v>0</v>
      </c>
      <c r="AH29" s="62" t="n">
        <v>0</v>
      </c>
      <c r="AI29" s="62" t="n">
        <v>0</v>
      </c>
      <c r="AJ29" s="62" t="n">
        <v>0</v>
      </c>
      <c r="AK29" s="62" t="n">
        <v>0</v>
      </c>
      <c r="AL29" s="63" t="n">
        <v>0</v>
      </c>
    </row>
    <row r="30" customFormat="false" ht="15" hidden="false" customHeight="false" outlineLevel="0" collapsed="false">
      <c r="B30" s="64" t="s">
        <v>215</v>
      </c>
      <c r="C30" s="61" t="n">
        <v>8908.99291896145</v>
      </c>
      <c r="D30" s="62" t="n">
        <v>8970.96923076923</v>
      </c>
      <c r="E30" s="62" t="n">
        <v>9182.88188976378</v>
      </c>
      <c r="F30" s="62" t="n">
        <v>9354.75401069519</v>
      </c>
      <c r="G30" s="62" t="n">
        <v>9207.04736842105</v>
      </c>
      <c r="H30" s="62" t="n">
        <v>9063.93264248705</v>
      </c>
      <c r="I30" s="62" t="n">
        <v>10425.0666666667</v>
      </c>
      <c r="J30" s="62" t="n">
        <v>8948.02557544757</v>
      </c>
      <c r="K30" s="62" t="n">
        <v>8948.02557544757</v>
      </c>
      <c r="L30" s="62" t="n">
        <v>15902.9694656489</v>
      </c>
      <c r="M30" s="62" t="n">
        <v>15104.3</v>
      </c>
      <c r="N30" s="63" t="n">
        <v>14602.9545454545</v>
      </c>
      <c r="O30" s="61" t="n">
        <v>15575.2964705882</v>
      </c>
      <c r="P30" s="62" t="n">
        <v>16803.4113636364</v>
      </c>
      <c r="Q30" s="62" t="n">
        <v>17131.3954545455</v>
      </c>
      <c r="R30" s="62" t="n">
        <v>20066.2740384615</v>
      </c>
      <c r="S30" s="62" t="n">
        <v>18384.6380952381</v>
      </c>
      <c r="T30" s="62" t="n">
        <v>18063.9347319347</v>
      </c>
      <c r="U30" s="62" t="n">
        <v>17946.1018518519</v>
      </c>
      <c r="V30" s="62" t="n">
        <v>19476.5655172414</v>
      </c>
      <c r="W30" s="62" t="n">
        <v>19497.2551724138</v>
      </c>
      <c r="X30" s="62" t="n">
        <v>19118.7638888889</v>
      </c>
      <c r="Y30" s="62" t="n">
        <v>15464.004587156</v>
      </c>
      <c r="Z30" s="63" t="n">
        <v>22134.5678733032</v>
      </c>
      <c r="AA30" s="61" t="n">
        <v>31307.0090497738</v>
      </c>
      <c r="AB30" s="62" t="n">
        <v>32485.6772727273</v>
      </c>
      <c r="AC30" s="62" t="n">
        <v>32997.0068965517</v>
      </c>
      <c r="AD30" s="62" t="n">
        <v>28145.3363636364</v>
      </c>
      <c r="AE30" s="62" t="n">
        <v>27827.2376681614</v>
      </c>
      <c r="AF30" s="62" t="n">
        <v>25973.9134199134</v>
      </c>
      <c r="AG30" s="62" t="n">
        <v>26606.991507431</v>
      </c>
      <c r="AH30" s="62" t="n">
        <v>26206.474789916</v>
      </c>
      <c r="AI30" s="62" t="n">
        <v>31946.3871635611</v>
      </c>
      <c r="AJ30" s="62" t="n">
        <v>37461.3347107438</v>
      </c>
      <c r="AK30" s="62" t="n">
        <v>33148.1508264463</v>
      </c>
      <c r="AL30" s="63" t="n">
        <v>27497.7693877551</v>
      </c>
    </row>
    <row r="31" customFormat="false" ht="15" hidden="false" customHeight="false" outlineLevel="0" collapsed="false">
      <c r="B31" s="54" t="s">
        <v>216</v>
      </c>
      <c r="C31" s="66" t="n">
        <v>24609.2289535799</v>
      </c>
      <c r="D31" s="66" t="n">
        <v>20522.2512820513</v>
      </c>
      <c r="E31" s="66" t="n">
        <v>14253.7480314961</v>
      </c>
      <c r="F31" s="66" t="n">
        <v>17586.5721925134</v>
      </c>
      <c r="G31" s="66" t="n">
        <v>44229.4157894737</v>
      </c>
      <c r="H31" s="66" t="n">
        <v>31895.2797927461</v>
      </c>
      <c r="I31" s="66" t="n">
        <v>17213.0153846154</v>
      </c>
      <c r="J31" s="66" t="n">
        <v>13059.6572890026</v>
      </c>
      <c r="K31" s="66" t="n">
        <v>9806.33759590793</v>
      </c>
      <c r="L31" s="66" t="n">
        <v>55609.9821882952</v>
      </c>
      <c r="M31" s="66" t="n">
        <v>55042.21</v>
      </c>
      <c r="N31" s="66" t="n">
        <v>45902.9545454546</v>
      </c>
      <c r="O31" s="66" t="n">
        <v>21898.8258823529</v>
      </c>
      <c r="P31" s="66" t="n">
        <v>27722.9568181818</v>
      </c>
      <c r="Q31" s="66" t="n">
        <v>47462.6454545455</v>
      </c>
      <c r="R31" s="66" t="n">
        <v>68566.9495192308</v>
      </c>
      <c r="S31" s="66" t="n">
        <v>64747.9714285714</v>
      </c>
      <c r="T31" s="66" t="n">
        <v>25965.6363636364</v>
      </c>
      <c r="U31" s="66" t="n">
        <v>22842.7361111111</v>
      </c>
      <c r="V31" s="66" t="n">
        <v>19476.5655172414</v>
      </c>
      <c r="W31" s="66" t="n">
        <v>19497.2551724138</v>
      </c>
      <c r="X31" s="66" t="n">
        <v>69033.3425925926</v>
      </c>
      <c r="Y31" s="66" t="n">
        <v>71823.6811926605</v>
      </c>
      <c r="Z31" s="66" t="n">
        <v>57257.350678733</v>
      </c>
      <c r="AA31" s="66" t="n">
        <v>43179.3484162896</v>
      </c>
      <c r="AB31" s="66" t="n">
        <v>61819.6681818182</v>
      </c>
      <c r="AC31" s="66" t="n">
        <v>60270.8942528736</v>
      </c>
      <c r="AD31" s="66" t="n">
        <v>47742.4545454545</v>
      </c>
      <c r="AE31" s="66" t="n">
        <v>92305.2869955157</v>
      </c>
      <c r="AF31" s="66" t="n">
        <v>43415.987012987</v>
      </c>
      <c r="AG31" s="66" t="n">
        <v>38356.4182590234</v>
      </c>
      <c r="AH31" s="66" t="n">
        <v>26206.474789916</v>
      </c>
      <c r="AI31" s="66" t="n">
        <v>31946.3871635611</v>
      </c>
      <c r="AJ31" s="66" t="n">
        <v>72177.3677685951</v>
      </c>
      <c r="AK31" s="66" t="n">
        <v>145893.803719008</v>
      </c>
      <c r="AL31" s="66" t="n">
        <v>136544.144897959</v>
      </c>
    </row>
    <row r="32" customFormat="false" ht="15" hidden="false" customHeight="false" outlineLevel="0" collapsed="false">
      <c r="B32" s="64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4"/>
      <c r="O32" s="71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4"/>
      <c r="AA32" s="71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4"/>
    </row>
    <row r="33" customFormat="false" ht="15" hidden="false" customHeight="false" outlineLevel="0" collapsed="false">
      <c r="B33" s="54" t="s">
        <v>217</v>
      </c>
      <c r="C33" s="71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4"/>
      <c r="O33" s="71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4"/>
      <c r="AA33" s="71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4"/>
    </row>
    <row r="34" customFormat="false" ht="15" hidden="false" customHeight="false" outlineLevel="0" collapsed="false">
      <c r="B34" s="64" t="s">
        <v>218</v>
      </c>
      <c r="C34" s="61" t="n">
        <v>3649.81641751901</v>
      </c>
      <c r="D34" s="62" t="n">
        <v>3568.39743589744</v>
      </c>
      <c r="E34" s="62" t="n">
        <v>3652.69028871391</v>
      </c>
      <c r="F34" s="62" t="n">
        <v>3721.05614973262</v>
      </c>
      <c r="G34" s="62" t="n">
        <v>3662.30263157895</v>
      </c>
      <c r="H34" s="62" t="n">
        <v>3605.37564766839</v>
      </c>
      <c r="I34" s="62" t="n">
        <v>3568.39743589744</v>
      </c>
      <c r="J34" s="62" t="n">
        <v>3559.27109974425</v>
      </c>
      <c r="K34" s="62" t="n">
        <v>3559.27109974425</v>
      </c>
      <c r="L34" s="62" t="n">
        <v>3541.15776081425</v>
      </c>
      <c r="M34" s="62" t="n">
        <v>3479.1875</v>
      </c>
      <c r="N34" s="63" t="n">
        <v>3329.36602870813</v>
      </c>
      <c r="O34" s="61" t="n">
        <v>3274.52941176471</v>
      </c>
      <c r="P34" s="62" t="n">
        <v>3162.89772727273</v>
      </c>
      <c r="Q34" s="62" t="n">
        <v>3162.89772727273</v>
      </c>
      <c r="R34" s="62" t="n">
        <v>3345.37259615385</v>
      </c>
      <c r="S34" s="62" t="n">
        <v>3313.5119047619</v>
      </c>
      <c r="T34" s="62" t="n">
        <v>3243.99766899767</v>
      </c>
      <c r="U34" s="62" t="n">
        <v>3221.46990740741</v>
      </c>
      <c r="V34" s="62" t="n">
        <v>8715.23218390805</v>
      </c>
      <c r="W34" s="62" t="n">
        <v>12515.5655172414</v>
      </c>
      <c r="X34" s="62" t="n">
        <v>9117.25462962963</v>
      </c>
      <c r="Y34" s="62" t="n">
        <v>7101.58944954128</v>
      </c>
      <c r="Z34" s="63" t="n">
        <v>5291.3371040724</v>
      </c>
      <c r="AA34" s="61" t="n">
        <v>3687.98642533937</v>
      </c>
      <c r="AB34" s="62" t="n">
        <v>2530.31818181818</v>
      </c>
      <c r="AC34" s="62" t="n">
        <v>3598.48275862069</v>
      </c>
      <c r="AD34" s="62" t="n">
        <v>2864.40909090909</v>
      </c>
      <c r="AE34" s="62" t="n">
        <v>6040.67937219731</v>
      </c>
      <c r="AF34" s="62" t="n">
        <v>5280.2012987013</v>
      </c>
      <c r="AG34" s="62" t="n">
        <v>2480.55201698514</v>
      </c>
      <c r="AH34" s="62" t="n">
        <v>2591.05042016807</v>
      </c>
      <c r="AI34" s="62" t="n">
        <v>3308.1966873706</v>
      </c>
      <c r="AJ34" s="62" t="n">
        <v>3457.31404958678</v>
      </c>
      <c r="AK34" s="62" t="n">
        <v>3818.88429752066</v>
      </c>
      <c r="AL34" s="63" t="n">
        <v>3455.79591836735</v>
      </c>
    </row>
    <row r="35" customFormat="false" ht="15" hidden="false" customHeight="false" outlineLevel="0" collapsed="false">
      <c r="B35" s="64" t="s">
        <v>219</v>
      </c>
      <c r="C35" s="61" t="n">
        <v>0</v>
      </c>
      <c r="D35" s="62" t="n">
        <v>349.389743589744</v>
      </c>
      <c r="E35" s="62" t="n">
        <v>0</v>
      </c>
      <c r="F35" s="62" t="n">
        <v>0</v>
      </c>
      <c r="G35" s="62" t="n">
        <v>0</v>
      </c>
      <c r="H35" s="62" t="n">
        <v>0</v>
      </c>
      <c r="I35" s="62" t="n">
        <v>668.769230769231</v>
      </c>
      <c r="J35" s="62" t="n">
        <v>306.143222506394</v>
      </c>
      <c r="K35" s="62" t="n">
        <v>137.647058823529</v>
      </c>
      <c r="L35" s="62" t="n">
        <v>2635.59287531807</v>
      </c>
      <c r="M35" s="62" t="n">
        <v>1269.795</v>
      </c>
      <c r="N35" s="63" t="n">
        <v>815.753588516746</v>
      </c>
      <c r="O35" s="61" t="n">
        <v>861.936470588235</v>
      </c>
      <c r="P35" s="62" t="n">
        <v>42.1545454545455</v>
      </c>
      <c r="Q35" s="62" t="n">
        <v>0</v>
      </c>
      <c r="R35" s="62" t="n">
        <v>1972.95432692308</v>
      </c>
      <c r="S35" s="62" t="n">
        <v>10001.7095238095</v>
      </c>
      <c r="T35" s="62" t="n">
        <v>7559.64102564103</v>
      </c>
      <c r="U35" s="62" t="n">
        <v>3048.39814814815</v>
      </c>
      <c r="V35" s="62" t="n">
        <v>3862.18620689655</v>
      </c>
      <c r="W35" s="62" t="n">
        <v>2684.05057471264</v>
      </c>
      <c r="X35" s="62" t="n">
        <v>2150.0162037037</v>
      </c>
      <c r="Y35" s="62" t="n">
        <v>4489.10550458716</v>
      </c>
      <c r="Z35" s="63" t="n">
        <v>4429.42307692308</v>
      </c>
      <c r="AA35" s="61" t="n">
        <v>7157.25339366516</v>
      </c>
      <c r="AB35" s="62" t="n">
        <v>635.661363636364</v>
      </c>
      <c r="AC35" s="62" t="n">
        <v>152.510344827586</v>
      </c>
      <c r="AD35" s="62" t="n">
        <v>389.929545454545</v>
      </c>
      <c r="AE35" s="62" t="n">
        <v>7831.70403587444</v>
      </c>
      <c r="AF35" s="62" t="n">
        <v>8147.93939393939</v>
      </c>
      <c r="AG35" s="62" t="n">
        <v>2070.47558386412</v>
      </c>
      <c r="AH35" s="62" t="n">
        <v>246.590336134454</v>
      </c>
      <c r="AI35" s="62" t="n">
        <v>48.0020703933747</v>
      </c>
      <c r="AJ35" s="62" t="n">
        <v>4318.44628099174</v>
      </c>
      <c r="AK35" s="62" t="n">
        <v>5539.55165289256</v>
      </c>
      <c r="AL35" s="63" t="n">
        <v>4461.03469387755</v>
      </c>
    </row>
    <row r="36" customFormat="false" ht="15" hidden="false" customHeight="false" outlineLevel="0" collapsed="false">
      <c r="B36" s="64" t="s">
        <v>220</v>
      </c>
      <c r="C36" s="61" t="n">
        <v>1757.1466037241</v>
      </c>
      <c r="D36" s="62" t="n">
        <v>1717.94871794872</v>
      </c>
      <c r="E36" s="62" t="n">
        <v>1758.53018372703</v>
      </c>
      <c r="F36" s="62" t="n">
        <v>1925.13368983957</v>
      </c>
      <c r="G36" s="62" t="n">
        <v>1842.10526315789</v>
      </c>
      <c r="H36" s="62" t="n">
        <v>1787.56476683938</v>
      </c>
      <c r="I36" s="62" t="n">
        <v>1769.23076923077</v>
      </c>
      <c r="J36" s="62" t="n">
        <v>1764.70588235294</v>
      </c>
      <c r="K36" s="62" t="n">
        <v>1764.70588235294</v>
      </c>
      <c r="L36" s="62" t="n">
        <v>2162.84987277354</v>
      </c>
      <c r="M36" s="62" t="n">
        <v>2350</v>
      </c>
      <c r="N36" s="63" t="n">
        <v>2272.72727272727</v>
      </c>
      <c r="O36" s="61" t="n">
        <v>2235.29411764706</v>
      </c>
      <c r="P36" s="62" t="n">
        <v>2181.81818181818</v>
      </c>
      <c r="Q36" s="62" t="n">
        <v>2250</v>
      </c>
      <c r="R36" s="62" t="n">
        <v>2379.80769230769</v>
      </c>
      <c r="S36" s="62" t="n">
        <v>2357.14285714286</v>
      </c>
      <c r="T36" s="62" t="n">
        <v>2214.45221445221</v>
      </c>
      <c r="U36" s="62" t="n">
        <v>2222.22222222222</v>
      </c>
      <c r="V36" s="62" t="n">
        <v>2160.91954022988</v>
      </c>
      <c r="W36" s="62" t="n">
        <v>2206.89655172414</v>
      </c>
      <c r="X36" s="62" t="n">
        <v>2268.51851851852</v>
      </c>
      <c r="Y36" s="62" t="n">
        <v>2201.83486238532</v>
      </c>
      <c r="Z36" s="63" t="n">
        <v>2217.19457013575</v>
      </c>
      <c r="AA36" s="61" t="n">
        <v>3190.04524886878</v>
      </c>
      <c r="AB36" s="62" t="n">
        <v>3250</v>
      </c>
      <c r="AC36" s="62" t="n">
        <v>3333.33333333333</v>
      </c>
      <c r="AD36" s="62" t="n">
        <v>3340.90909090909</v>
      </c>
      <c r="AE36" s="62" t="n">
        <v>3318.38565022421</v>
      </c>
      <c r="AF36" s="62" t="n">
        <v>3095.23809523809</v>
      </c>
      <c r="AG36" s="62" t="n">
        <v>2951.16772823779</v>
      </c>
      <c r="AH36" s="62" t="n">
        <v>2983.19327731092</v>
      </c>
      <c r="AI36" s="62" t="n">
        <v>3043.47826086956</v>
      </c>
      <c r="AJ36" s="62" t="n">
        <v>3409.09090909091</v>
      </c>
      <c r="AK36" s="62" t="n">
        <v>3491.73553719008</v>
      </c>
      <c r="AL36" s="63" t="n">
        <v>5326.5306122449</v>
      </c>
    </row>
    <row r="37" customFormat="false" ht="15" hidden="false" customHeight="false" outlineLevel="0" collapsed="false">
      <c r="B37" s="64" t="s">
        <v>221</v>
      </c>
      <c r="C37" s="61" t="n">
        <v>1301.65224232887</v>
      </c>
      <c r="D37" s="62" t="n">
        <v>1519.96153846154</v>
      </c>
      <c r="E37" s="62" t="n">
        <v>1437.44094488189</v>
      </c>
      <c r="F37" s="62" t="n">
        <v>1445.81550802139</v>
      </c>
      <c r="G37" s="62" t="n">
        <v>1642.83684210526</v>
      </c>
      <c r="H37" s="62" t="n">
        <v>1563.11398963731</v>
      </c>
      <c r="I37" s="62" t="n">
        <v>1584.80512820513</v>
      </c>
      <c r="J37" s="62" t="n">
        <v>1572.81841432225</v>
      </c>
      <c r="K37" s="62" t="n">
        <v>1394.37340153453</v>
      </c>
      <c r="L37" s="62" t="n">
        <v>1387.27735368957</v>
      </c>
      <c r="M37" s="62" t="n">
        <v>1950.5</v>
      </c>
      <c r="N37" s="63" t="n">
        <v>2054.28229665072</v>
      </c>
      <c r="O37" s="61" t="n">
        <v>2073.36470588235</v>
      </c>
      <c r="P37" s="62" t="n">
        <v>1998.03409090909</v>
      </c>
      <c r="Q37" s="62" t="n">
        <v>2158.79545454545</v>
      </c>
      <c r="R37" s="62" t="n">
        <v>2261.875</v>
      </c>
      <c r="S37" s="62" t="n">
        <v>2184.32619047619</v>
      </c>
      <c r="T37" s="62" t="n">
        <v>2193.33333333333</v>
      </c>
      <c r="U37" s="62" t="n">
        <v>2212.75462962963</v>
      </c>
      <c r="V37" s="62" t="n">
        <v>2187.66206896552</v>
      </c>
      <c r="W37" s="62" t="n">
        <v>1861.75172413793</v>
      </c>
      <c r="X37" s="62" t="n">
        <v>1878.98148148148</v>
      </c>
      <c r="Y37" s="62" t="n">
        <v>1881.5</v>
      </c>
      <c r="Z37" s="63" t="n">
        <v>1927.05882352941</v>
      </c>
      <c r="AA37" s="61" t="n">
        <v>1826.60633484163</v>
      </c>
      <c r="AB37" s="62" t="n">
        <v>2615.27272727273</v>
      </c>
      <c r="AC37" s="62" t="n">
        <v>2666.66666666667</v>
      </c>
      <c r="AD37" s="62" t="n">
        <v>0</v>
      </c>
      <c r="AE37" s="62" t="n">
        <v>0</v>
      </c>
      <c r="AF37" s="62" t="n">
        <v>0</v>
      </c>
      <c r="AG37" s="62" t="n">
        <v>0</v>
      </c>
      <c r="AH37" s="62" t="n">
        <v>0</v>
      </c>
      <c r="AI37" s="62" t="n">
        <v>0</v>
      </c>
      <c r="AJ37" s="62" t="n">
        <v>0</v>
      </c>
      <c r="AK37" s="62" t="n">
        <v>0</v>
      </c>
      <c r="AL37" s="63" t="n">
        <v>0</v>
      </c>
    </row>
    <row r="38" customFormat="false" ht="15" hidden="false" customHeight="false" outlineLevel="0" collapsed="false">
      <c r="B38" s="64" t="s">
        <v>222</v>
      </c>
      <c r="C38" s="61" t="n">
        <v>0</v>
      </c>
      <c r="D38" s="62" t="n">
        <v>0</v>
      </c>
      <c r="E38" s="62" t="n">
        <v>0</v>
      </c>
      <c r="F38" s="62" t="n">
        <v>0</v>
      </c>
      <c r="G38" s="62" t="n">
        <v>0</v>
      </c>
      <c r="H38" s="62" t="n">
        <v>0</v>
      </c>
      <c r="I38" s="62" t="n">
        <v>0</v>
      </c>
      <c r="J38" s="62" t="n">
        <v>0</v>
      </c>
      <c r="K38" s="62" t="n">
        <v>0</v>
      </c>
      <c r="L38" s="62" t="n">
        <v>0</v>
      </c>
      <c r="M38" s="62" t="n">
        <v>0</v>
      </c>
      <c r="N38" s="63" t="n">
        <v>0</v>
      </c>
      <c r="O38" s="61" t="n">
        <v>0</v>
      </c>
      <c r="P38" s="62" t="n">
        <v>0</v>
      </c>
      <c r="Q38" s="62" t="n">
        <v>0</v>
      </c>
      <c r="R38" s="62" t="n">
        <v>0</v>
      </c>
      <c r="S38" s="62" t="n">
        <v>0</v>
      </c>
      <c r="T38" s="62" t="n">
        <v>0</v>
      </c>
      <c r="U38" s="62" t="n">
        <v>0</v>
      </c>
      <c r="V38" s="62" t="n">
        <v>0</v>
      </c>
      <c r="W38" s="62" t="n">
        <v>0</v>
      </c>
      <c r="X38" s="62" t="n">
        <v>0</v>
      </c>
      <c r="Y38" s="62" t="n">
        <v>0</v>
      </c>
      <c r="Z38" s="63" t="n">
        <v>0</v>
      </c>
      <c r="AA38" s="61" t="n">
        <v>0</v>
      </c>
      <c r="AB38" s="62" t="n">
        <v>0</v>
      </c>
      <c r="AC38" s="62" t="n">
        <v>0</v>
      </c>
      <c r="AD38" s="62" t="n">
        <v>0</v>
      </c>
      <c r="AE38" s="62" t="n">
        <v>0</v>
      </c>
      <c r="AF38" s="62" t="n">
        <v>8947.34848484849</v>
      </c>
      <c r="AG38" s="62" t="n">
        <v>0</v>
      </c>
      <c r="AH38" s="62" t="n">
        <v>0</v>
      </c>
      <c r="AI38" s="62" t="n">
        <v>0</v>
      </c>
      <c r="AJ38" s="62" t="n">
        <v>2466.34710743802</v>
      </c>
      <c r="AK38" s="62" t="n">
        <v>29114.4049586777</v>
      </c>
      <c r="AL38" s="63" t="n">
        <v>71428.3469387755</v>
      </c>
    </row>
    <row r="39" customFormat="false" ht="15" hidden="false" customHeight="false" outlineLevel="0" collapsed="false">
      <c r="B39" s="64" t="s">
        <v>223</v>
      </c>
      <c r="C39" s="61" t="n">
        <v>0</v>
      </c>
      <c r="D39" s="62" t="n">
        <v>0</v>
      </c>
      <c r="E39" s="62" t="n">
        <v>0</v>
      </c>
      <c r="F39" s="62" t="n">
        <v>0</v>
      </c>
      <c r="G39" s="62" t="n">
        <v>0</v>
      </c>
      <c r="H39" s="62" t="n">
        <v>0</v>
      </c>
      <c r="I39" s="62" t="n">
        <v>0</v>
      </c>
      <c r="J39" s="62" t="n">
        <v>0</v>
      </c>
      <c r="K39" s="62" t="n">
        <v>0</v>
      </c>
      <c r="L39" s="62" t="n">
        <v>0</v>
      </c>
      <c r="M39" s="62" t="n">
        <v>0</v>
      </c>
      <c r="N39" s="63" t="n">
        <v>0</v>
      </c>
      <c r="O39" s="61" t="n">
        <v>0</v>
      </c>
      <c r="P39" s="62" t="n">
        <v>0</v>
      </c>
      <c r="Q39" s="62" t="n">
        <v>0</v>
      </c>
      <c r="R39" s="62" t="n">
        <v>0</v>
      </c>
      <c r="S39" s="62" t="n">
        <v>0</v>
      </c>
      <c r="T39" s="62" t="n">
        <v>0</v>
      </c>
      <c r="U39" s="62" t="n">
        <v>0</v>
      </c>
      <c r="V39" s="62" t="n">
        <v>0</v>
      </c>
      <c r="W39" s="62" t="n">
        <v>0</v>
      </c>
      <c r="X39" s="62" t="n">
        <v>0</v>
      </c>
      <c r="Y39" s="62" t="n">
        <v>0</v>
      </c>
      <c r="Z39" s="63" t="n">
        <v>0</v>
      </c>
      <c r="AA39" s="61" t="n">
        <v>0</v>
      </c>
      <c r="AB39" s="62" t="n">
        <v>0</v>
      </c>
      <c r="AC39" s="62" t="n">
        <v>0</v>
      </c>
      <c r="AD39" s="62" t="n">
        <v>0</v>
      </c>
      <c r="AE39" s="62" t="n">
        <v>0</v>
      </c>
      <c r="AF39" s="62" t="n">
        <v>0</v>
      </c>
      <c r="AG39" s="62" t="n">
        <v>0</v>
      </c>
      <c r="AH39" s="62" t="n">
        <v>0</v>
      </c>
      <c r="AI39" s="62" t="n">
        <v>0</v>
      </c>
      <c r="AJ39" s="62" t="n">
        <v>12806.3946280992</v>
      </c>
      <c r="AK39" s="62" t="n">
        <v>9067.45041322314</v>
      </c>
      <c r="AL39" s="63" t="n">
        <v>7038.78775510204</v>
      </c>
    </row>
    <row r="40" customFormat="false" ht="15" hidden="false" customHeight="false" outlineLevel="0" collapsed="false">
      <c r="B40" s="54" t="s">
        <v>224</v>
      </c>
      <c r="C40" s="76" t="n">
        <v>6708.61526357199</v>
      </c>
      <c r="D40" s="76" t="n">
        <v>7155.69743589744</v>
      </c>
      <c r="E40" s="76" t="n">
        <v>6848.66141732284</v>
      </c>
      <c r="F40" s="76" t="n">
        <v>7092.00534759358</v>
      </c>
      <c r="G40" s="76" t="n">
        <v>7147.24473684211</v>
      </c>
      <c r="H40" s="76" t="n">
        <v>6956.05440414508</v>
      </c>
      <c r="I40" s="76" t="n">
        <v>7591.20256410256</v>
      </c>
      <c r="J40" s="76" t="n">
        <v>7202.93861892583</v>
      </c>
      <c r="K40" s="76" t="n">
        <v>6855.99744245524</v>
      </c>
      <c r="L40" s="76" t="n">
        <v>9726.87786259542</v>
      </c>
      <c r="M40" s="76" t="n">
        <v>9049.4825</v>
      </c>
      <c r="N40" s="76" t="n">
        <v>8472.12918660287</v>
      </c>
      <c r="O40" s="76" t="n">
        <v>8445.12470588235</v>
      </c>
      <c r="P40" s="76" t="n">
        <v>7384.90454545455</v>
      </c>
      <c r="Q40" s="76" t="n">
        <v>7571.69318181818</v>
      </c>
      <c r="R40" s="76" t="n">
        <v>9960.00961538462</v>
      </c>
      <c r="S40" s="76" t="n">
        <v>17856.6904761905</v>
      </c>
      <c r="T40" s="76" t="n">
        <v>15211.4242424242</v>
      </c>
      <c r="U40" s="76" t="n">
        <v>10704.8449074074</v>
      </c>
      <c r="V40" s="76" t="n">
        <v>16926</v>
      </c>
      <c r="W40" s="76" t="n">
        <v>19268.2643678161</v>
      </c>
      <c r="X40" s="76" t="n">
        <v>15414.7708333333</v>
      </c>
      <c r="Y40" s="76" t="n">
        <v>15674.0298165138</v>
      </c>
      <c r="Z40" s="76" t="n">
        <v>13865.0135746606</v>
      </c>
      <c r="AA40" s="76" t="n">
        <v>15861.8914027149</v>
      </c>
      <c r="AB40" s="76" t="n">
        <v>9031.25227272727</v>
      </c>
      <c r="AC40" s="76" t="n">
        <v>9750.99310344828</v>
      </c>
      <c r="AD40" s="76" t="n">
        <v>6595.24772727273</v>
      </c>
      <c r="AE40" s="76" t="n">
        <v>17190.769058296</v>
      </c>
      <c r="AF40" s="76" t="n">
        <v>25470.7272727273</v>
      </c>
      <c r="AG40" s="76" t="n">
        <v>7502.19532908705</v>
      </c>
      <c r="AH40" s="76" t="n">
        <v>5820.83403361345</v>
      </c>
      <c r="AI40" s="76" t="n">
        <v>6399.67701863354</v>
      </c>
      <c r="AJ40" s="76" t="n">
        <v>26457.5929752066</v>
      </c>
      <c r="AK40" s="76" t="n">
        <v>51032.0268595041</v>
      </c>
      <c r="AL40" s="76" t="n">
        <v>91710.4959183673</v>
      </c>
    </row>
    <row r="41" customFormat="false" ht="15" hidden="false" customHeight="false" outlineLevel="0" collapsed="false">
      <c r="B41" s="64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4"/>
      <c r="O41" s="71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4"/>
      <c r="AA41" s="71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4"/>
    </row>
    <row r="42" customFormat="false" ht="16.5" hidden="false" customHeight="false" outlineLevel="0" collapsed="false">
      <c r="B42" s="54" t="s">
        <v>225</v>
      </c>
      <c r="C42" s="77" t="n">
        <v>606397.529504327</v>
      </c>
      <c r="D42" s="77" t="n">
        <v>196143.392307692</v>
      </c>
      <c r="E42" s="77" t="n">
        <v>206582.076115485</v>
      </c>
      <c r="F42" s="77" t="n">
        <v>60868.0962566845</v>
      </c>
      <c r="G42" s="77" t="n">
        <v>480091.810526316</v>
      </c>
      <c r="H42" s="77" t="n">
        <v>407363.03626943</v>
      </c>
      <c r="I42" s="77" t="n">
        <v>196147.066666667</v>
      </c>
      <c r="J42" s="77" t="n">
        <v>26973.9872122762</v>
      </c>
      <c r="K42" s="77" t="n">
        <v>-2269.46035805625</v>
      </c>
      <c r="L42" s="77" t="n">
        <v>636077.162849873</v>
      </c>
      <c r="M42" s="77" t="n">
        <v>742112.3025</v>
      </c>
      <c r="N42" s="77" t="n">
        <v>886870.858851675</v>
      </c>
      <c r="O42" s="77" t="n">
        <v>491381.670588235</v>
      </c>
      <c r="P42" s="77" t="n">
        <v>132948.711363636</v>
      </c>
      <c r="Q42" s="77" t="n">
        <v>202052.665909091</v>
      </c>
      <c r="R42" s="77" t="n">
        <v>333918.012019231</v>
      </c>
      <c r="S42" s="77" t="n">
        <v>535099.276190476</v>
      </c>
      <c r="T42" s="77" t="n">
        <v>266085.062937063</v>
      </c>
      <c r="U42" s="77" t="n">
        <v>86595.9351851852</v>
      </c>
      <c r="V42" s="77" t="n">
        <v>47083.9057471264</v>
      </c>
      <c r="W42" s="77" t="n">
        <v>11198.9931034483</v>
      </c>
      <c r="X42" s="77" t="n">
        <v>212377.726851852</v>
      </c>
      <c r="Y42" s="77" t="n">
        <v>512997.933486239</v>
      </c>
      <c r="Z42" s="77" t="n">
        <v>634840.06561086</v>
      </c>
      <c r="AA42" s="77" t="n">
        <v>824171.475113122</v>
      </c>
      <c r="AB42" s="77" t="n">
        <v>188733.804545455</v>
      </c>
      <c r="AC42" s="77" t="n">
        <v>76504.7126436782</v>
      </c>
      <c r="AD42" s="77" t="n">
        <v>155614.288636364</v>
      </c>
      <c r="AE42" s="77" t="n">
        <v>402179.834080718</v>
      </c>
      <c r="AF42" s="77" t="n">
        <v>284463.292207792</v>
      </c>
      <c r="AG42" s="77" t="n">
        <v>185080.322717622</v>
      </c>
      <c r="AH42" s="77" t="n">
        <v>-55687.2268907563</v>
      </c>
      <c r="AI42" s="77" t="n">
        <v>79610.9627329193</v>
      </c>
      <c r="AJ42" s="77" t="n">
        <v>523115.334710744</v>
      </c>
      <c r="AK42" s="77" t="n">
        <v>979573.590909091</v>
      </c>
      <c r="AL42" s="77" t="n">
        <v>657163.53877551</v>
      </c>
    </row>
    <row r="43" customFormat="false" ht="15" hidden="false" customHeight="false" outlineLevel="0" collapsed="false">
      <c r="B43" s="64"/>
      <c r="C43" s="81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80"/>
      <c r="O43" s="81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80"/>
      <c r="AA43" s="81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80"/>
    </row>
    <row r="44" customFormat="false" ht="15" hidden="false" customHeight="false" outlineLevel="0" collapsed="false">
      <c r="B44" s="54" t="s">
        <v>226</v>
      </c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4"/>
      <c r="O44" s="71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4"/>
      <c r="AA44" s="71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4"/>
    </row>
    <row r="45" customFormat="false" ht="15" hidden="false" customHeight="false" outlineLevel="0" collapsed="false">
      <c r="B45" s="64" t="s">
        <v>227</v>
      </c>
      <c r="C45" s="61" t="n">
        <v>133313.162863887</v>
      </c>
      <c r="D45" s="62" t="n">
        <v>15067.3897435897</v>
      </c>
      <c r="E45" s="62" t="n">
        <v>1806.44881889764</v>
      </c>
      <c r="F45" s="62" t="n">
        <v>0</v>
      </c>
      <c r="G45" s="62" t="n">
        <v>80.7552631578947</v>
      </c>
      <c r="H45" s="62" t="n">
        <v>0</v>
      </c>
      <c r="I45" s="62" t="n">
        <v>300.079487179487</v>
      </c>
      <c r="J45" s="62" t="n">
        <v>0</v>
      </c>
      <c r="K45" s="62" t="n">
        <v>171.664961636829</v>
      </c>
      <c r="L45" s="62" t="n">
        <v>131140.13740458</v>
      </c>
      <c r="M45" s="62" t="n">
        <v>215782.015</v>
      </c>
      <c r="N45" s="63" t="n">
        <v>102115.846889952</v>
      </c>
      <c r="O45" s="61" t="n">
        <v>104477.609411765</v>
      </c>
      <c r="P45" s="62" t="n">
        <v>6211.23409090909</v>
      </c>
      <c r="Q45" s="62" t="n">
        <v>2422.80454545455</v>
      </c>
      <c r="R45" s="62" t="n">
        <v>2619.18269230769</v>
      </c>
      <c r="S45" s="62" t="n">
        <v>3006.84761904762</v>
      </c>
      <c r="T45" s="62" t="n">
        <v>1293.42657342657</v>
      </c>
      <c r="U45" s="62" t="n">
        <v>947.25462962963</v>
      </c>
      <c r="V45" s="62" t="n">
        <v>689.862068965517</v>
      </c>
      <c r="W45" s="62" t="n">
        <v>0</v>
      </c>
      <c r="X45" s="62" t="n">
        <v>26938.5393518519</v>
      </c>
      <c r="Y45" s="62" t="n">
        <v>217166.51146789</v>
      </c>
      <c r="Z45" s="63" t="n">
        <v>134031.676470588</v>
      </c>
      <c r="AA45" s="61" t="n">
        <v>85524.2963800905</v>
      </c>
      <c r="AB45" s="62" t="n">
        <v>13294.3272727273</v>
      </c>
      <c r="AC45" s="62" t="n">
        <v>2490.78390804598</v>
      </c>
      <c r="AD45" s="62" t="n">
        <v>1538.89090909091</v>
      </c>
      <c r="AE45" s="62" t="n">
        <v>50.5291479820628</v>
      </c>
      <c r="AF45" s="62" t="n">
        <v>57074.7229437229</v>
      </c>
      <c r="AG45" s="62" t="n">
        <v>747.452229299363</v>
      </c>
      <c r="AH45" s="62" t="n">
        <v>47.3445378151261</v>
      </c>
      <c r="AI45" s="62" t="n">
        <v>132.552795031056</v>
      </c>
      <c r="AJ45" s="62" t="n">
        <v>0</v>
      </c>
      <c r="AK45" s="62" t="n">
        <v>0</v>
      </c>
      <c r="AL45" s="63" t="n">
        <v>0</v>
      </c>
    </row>
    <row r="46" customFormat="false" ht="15" hidden="false" customHeight="false" outlineLevel="0" collapsed="false">
      <c r="B46" s="64" t="s">
        <v>228</v>
      </c>
      <c r="C46" s="61" t="n">
        <v>44715.6884343037</v>
      </c>
      <c r="D46" s="62" t="n">
        <v>4817.71282051282</v>
      </c>
      <c r="E46" s="62" t="n">
        <v>586.58530183727</v>
      </c>
      <c r="F46" s="62" t="n">
        <v>0</v>
      </c>
      <c r="G46" s="62" t="n">
        <v>27.0210526315789</v>
      </c>
      <c r="H46" s="62" t="n">
        <v>0</v>
      </c>
      <c r="I46" s="62" t="n">
        <v>84.6153846153846</v>
      </c>
      <c r="J46" s="62" t="n">
        <v>0</v>
      </c>
      <c r="K46" s="62" t="n">
        <v>57.4424552429668</v>
      </c>
      <c r="L46" s="62" t="n">
        <v>26718.1450381679</v>
      </c>
      <c r="M46" s="62" t="n">
        <v>41743.015</v>
      </c>
      <c r="N46" s="63" t="n">
        <v>19904.2105263158</v>
      </c>
      <c r="O46" s="61" t="n">
        <v>20393.5035294118</v>
      </c>
      <c r="P46" s="62" t="n">
        <v>1209.78636363636</v>
      </c>
      <c r="Q46" s="62" t="n">
        <v>465.584090909091</v>
      </c>
      <c r="R46" s="62" t="n">
        <v>526.442307692308</v>
      </c>
      <c r="S46" s="62" t="n">
        <v>596.428571428571</v>
      </c>
      <c r="T46" s="62" t="n">
        <v>251.710955710956</v>
      </c>
      <c r="U46" s="62" t="n">
        <v>190.395833333333</v>
      </c>
      <c r="V46" s="62" t="n">
        <v>139.080459770115</v>
      </c>
      <c r="W46" s="62" t="n">
        <v>0</v>
      </c>
      <c r="X46" s="62" t="n">
        <v>7820.62962962963</v>
      </c>
      <c r="Y46" s="62" t="n">
        <v>65871.1651376147</v>
      </c>
      <c r="Z46" s="63" t="n">
        <v>40860.1742081448</v>
      </c>
      <c r="AA46" s="61" t="n">
        <v>26014.7737556561</v>
      </c>
      <c r="AB46" s="62" t="n">
        <v>4016.45227272727</v>
      </c>
      <c r="AC46" s="62" t="n">
        <v>680.154022988506</v>
      </c>
      <c r="AD46" s="62" t="n">
        <v>530.131818181818</v>
      </c>
      <c r="AE46" s="62" t="n">
        <v>15.1591928251121</v>
      </c>
      <c r="AF46" s="62" t="n">
        <v>17073.70995671</v>
      </c>
      <c r="AG46" s="62" t="n">
        <v>0</v>
      </c>
      <c r="AH46" s="62" t="n">
        <v>10.5042016806723</v>
      </c>
      <c r="AI46" s="62" t="n">
        <v>31.055900621118</v>
      </c>
      <c r="AJ46" s="62" t="n">
        <v>0</v>
      </c>
      <c r="AK46" s="62" t="n">
        <v>0</v>
      </c>
      <c r="AL46" s="63" t="n">
        <v>0</v>
      </c>
    </row>
    <row r="47" customFormat="false" ht="15" hidden="false" customHeight="false" outlineLevel="0" collapsed="false">
      <c r="B47" s="64" t="s">
        <v>229</v>
      </c>
      <c r="C47" s="61" t="n">
        <v>9791.69682664568</v>
      </c>
      <c r="D47" s="62" t="n">
        <v>0</v>
      </c>
      <c r="E47" s="62" t="n">
        <v>0</v>
      </c>
      <c r="F47" s="62" t="n">
        <v>0</v>
      </c>
      <c r="G47" s="62" t="n">
        <v>0</v>
      </c>
      <c r="H47" s="62" t="n">
        <v>0</v>
      </c>
      <c r="I47" s="62" t="n">
        <v>0</v>
      </c>
      <c r="J47" s="62" t="n">
        <v>0</v>
      </c>
      <c r="K47" s="62" t="n">
        <v>0</v>
      </c>
      <c r="L47" s="62" t="n">
        <v>5971.64631043257</v>
      </c>
      <c r="M47" s="62" t="n">
        <v>1558.7025</v>
      </c>
      <c r="N47" s="63" t="n">
        <v>675.877990430622</v>
      </c>
      <c r="O47" s="61" t="n">
        <v>199.174117647059</v>
      </c>
      <c r="P47" s="62" t="n">
        <v>0</v>
      </c>
      <c r="Q47" s="62" t="n">
        <v>0</v>
      </c>
      <c r="R47" s="62" t="n">
        <v>0</v>
      </c>
      <c r="S47" s="62" t="n">
        <v>0</v>
      </c>
      <c r="T47" s="62" t="n">
        <v>0</v>
      </c>
      <c r="U47" s="62" t="n">
        <v>0</v>
      </c>
      <c r="V47" s="62" t="n">
        <v>0</v>
      </c>
      <c r="W47" s="62" t="n">
        <v>0</v>
      </c>
      <c r="X47" s="62" t="n">
        <v>0</v>
      </c>
      <c r="Y47" s="62" t="n">
        <v>0</v>
      </c>
      <c r="Z47" s="63" t="n">
        <v>0</v>
      </c>
      <c r="AA47" s="61" t="n">
        <v>0</v>
      </c>
      <c r="AB47" s="62" t="n">
        <v>0</v>
      </c>
      <c r="AC47" s="62" t="n">
        <v>0</v>
      </c>
      <c r="AD47" s="62" t="n">
        <v>0</v>
      </c>
      <c r="AE47" s="62" t="n">
        <v>0</v>
      </c>
      <c r="AF47" s="62" t="n">
        <v>0</v>
      </c>
      <c r="AG47" s="62" t="n">
        <v>0</v>
      </c>
      <c r="AH47" s="62" t="n">
        <v>0</v>
      </c>
      <c r="AI47" s="62" t="n">
        <v>0</v>
      </c>
      <c r="AJ47" s="62" t="n">
        <v>0</v>
      </c>
      <c r="AK47" s="62" t="n">
        <v>0</v>
      </c>
      <c r="AL47" s="63" t="n">
        <v>1518.52244897959</v>
      </c>
    </row>
    <row r="48" customFormat="false" ht="15" hidden="false" customHeight="false" outlineLevel="0" collapsed="false">
      <c r="B48" s="64" t="s">
        <v>230</v>
      </c>
      <c r="C48" s="61" t="n">
        <v>0</v>
      </c>
      <c r="D48" s="62" t="n">
        <v>0</v>
      </c>
      <c r="E48" s="62" t="n">
        <v>0</v>
      </c>
      <c r="F48" s="62" t="n">
        <v>0</v>
      </c>
      <c r="G48" s="62" t="n">
        <v>0</v>
      </c>
      <c r="H48" s="62" t="n">
        <v>0</v>
      </c>
      <c r="I48" s="62" t="n">
        <v>0</v>
      </c>
      <c r="J48" s="62" t="n">
        <v>0</v>
      </c>
      <c r="K48" s="62" t="n">
        <v>0</v>
      </c>
      <c r="L48" s="62" t="n">
        <v>5826.97201017812</v>
      </c>
      <c r="M48" s="62" t="n">
        <v>13400</v>
      </c>
      <c r="N48" s="63" t="n">
        <v>5933.01435406699</v>
      </c>
      <c r="O48" s="61" t="n">
        <v>6484.70588235294</v>
      </c>
      <c r="P48" s="62" t="n">
        <v>340.909090909091</v>
      </c>
      <c r="Q48" s="62" t="n">
        <v>10886.3636363636</v>
      </c>
      <c r="R48" s="62" t="n">
        <v>168.269230769231</v>
      </c>
      <c r="S48" s="62" t="n">
        <v>285.714285714286</v>
      </c>
      <c r="T48" s="62" t="n">
        <v>93.2400932400932</v>
      </c>
      <c r="U48" s="62" t="n">
        <v>92.5925925925926</v>
      </c>
      <c r="V48" s="62" t="n">
        <v>68.9655172413793</v>
      </c>
      <c r="W48" s="62" t="n">
        <v>0</v>
      </c>
      <c r="X48" s="62" t="n">
        <v>1712.96296296296</v>
      </c>
      <c r="Y48" s="62" t="n">
        <v>11559.6330275229</v>
      </c>
      <c r="Z48" s="63" t="n">
        <v>6809.95475113122</v>
      </c>
      <c r="AA48" s="61" t="n">
        <v>3981.90045248869</v>
      </c>
      <c r="AB48" s="62" t="n">
        <v>545.454545454545</v>
      </c>
      <c r="AC48" s="62" t="n">
        <v>91.9540229885058</v>
      </c>
      <c r="AD48" s="62" t="n">
        <v>227.272727272727</v>
      </c>
      <c r="AE48" s="62" t="n">
        <v>22.4215246636771</v>
      </c>
      <c r="AF48" s="62" t="n">
        <v>2987.01298701299</v>
      </c>
      <c r="AG48" s="62" t="n">
        <v>0</v>
      </c>
      <c r="AH48" s="62" t="n">
        <v>21.0084033613445</v>
      </c>
      <c r="AI48" s="62" t="n">
        <v>62.111801242236</v>
      </c>
      <c r="AJ48" s="62" t="n">
        <v>43409.0867768595</v>
      </c>
      <c r="AK48" s="62" t="n">
        <v>2830.57851239669</v>
      </c>
      <c r="AL48" s="63" t="n">
        <v>9061.22448979592</v>
      </c>
    </row>
    <row r="49" customFormat="false" ht="15" hidden="false" customHeight="false" outlineLevel="0" collapsed="false">
      <c r="B49" s="82" t="s">
        <v>231</v>
      </c>
      <c r="C49" s="61" t="n">
        <v>0</v>
      </c>
      <c r="D49" s="62" t="n">
        <v>0</v>
      </c>
      <c r="E49" s="62" t="n">
        <v>0</v>
      </c>
      <c r="F49" s="62" t="n">
        <v>0</v>
      </c>
      <c r="G49" s="62" t="n">
        <v>0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v>0</v>
      </c>
      <c r="M49" s="62" t="n">
        <v>0</v>
      </c>
      <c r="N49" s="63" t="n">
        <v>0</v>
      </c>
      <c r="O49" s="61" t="n">
        <v>0</v>
      </c>
      <c r="P49" s="62" t="n">
        <v>0</v>
      </c>
      <c r="Q49" s="62" t="n">
        <v>0</v>
      </c>
      <c r="R49" s="62" t="n">
        <v>0</v>
      </c>
      <c r="S49" s="62" t="n">
        <v>0</v>
      </c>
      <c r="T49" s="62" t="n">
        <v>0</v>
      </c>
      <c r="U49" s="62" t="n">
        <v>0</v>
      </c>
      <c r="V49" s="62" t="n">
        <v>0</v>
      </c>
      <c r="W49" s="62" t="n">
        <v>0</v>
      </c>
      <c r="X49" s="62" t="n">
        <v>0</v>
      </c>
      <c r="Y49" s="62" t="n">
        <v>0</v>
      </c>
      <c r="Z49" s="63" t="n">
        <v>0</v>
      </c>
      <c r="AA49" s="61" t="n">
        <v>0</v>
      </c>
      <c r="AB49" s="62" t="n">
        <v>0</v>
      </c>
      <c r="AC49" s="62" t="n">
        <v>0</v>
      </c>
      <c r="AD49" s="62" t="n">
        <v>0</v>
      </c>
      <c r="AE49" s="62" t="n">
        <v>0</v>
      </c>
      <c r="AF49" s="62" t="n">
        <v>0</v>
      </c>
      <c r="AG49" s="62" t="n">
        <v>0</v>
      </c>
      <c r="AH49" s="62" t="n">
        <v>0</v>
      </c>
      <c r="AI49" s="62" t="n">
        <v>0</v>
      </c>
      <c r="AJ49" s="62" t="n">
        <v>0</v>
      </c>
      <c r="AK49" s="62" t="n">
        <v>0</v>
      </c>
      <c r="AL49" s="63" t="n">
        <v>0</v>
      </c>
    </row>
    <row r="50" customFormat="false" ht="15" hidden="false" customHeight="false" outlineLevel="0" collapsed="false">
      <c r="B50" s="64" t="s">
        <v>223</v>
      </c>
      <c r="C50" s="61" t="n">
        <v>0</v>
      </c>
      <c r="D50" s="62" t="n">
        <v>0</v>
      </c>
      <c r="E50" s="62" t="n">
        <v>0</v>
      </c>
      <c r="F50" s="62" t="n">
        <v>0</v>
      </c>
      <c r="G50" s="62" t="n">
        <v>0</v>
      </c>
      <c r="H50" s="62" t="n">
        <v>0</v>
      </c>
      <c r="I50" s="62" t="n">
        <v>0</v>
      </c>
      <c r="J50" s="62" t="n">
        <v>0</v>
      </c>
      <c r="K50" s="62" t="n">
        <v>0</v>
      </c>
      <c r="L50" s="62" t="n">
        <v>0</v>
      </c>
      <c r="M50" s="62" t="n">
        <v>0</v>
      </c>
      <c r="N50" s="63" t="n">
        <v>0</v>
      </c>
      <c r="O50" s="61" t="n">
        <v>0</v>
      </c>
      <c r="P50" s="62" t="n">
        <v>0</v>
      </c>
      <c r="Q50" s="62" t="n">
        <v>0</v>
      </c>
      <c r="R50" s="62" t="n">
        <v>0</v>
      </c>
      <c r="S50" s="62" t="n">
        <v>0</v>
      </c>
      <c r="T50" s="62" t="n">
        <v>0</v>
      </c>
      <c r="U50" s="62" t="n">
        <v>0</v>
      </c>
      <c r="V50" s="62" t="n">
        <v>0</v>
      </c>
      <c r="W50" s="62" t="n">
        <v>0</v>
      </c>
      <c r="X50" s="62" t="n">
        <v>0</v>
      </c>
      <c r="Y50" s="62" t="n">
        <v>0</v>
      </c>
      <c r="Z50" s="63" t="n">
        <v>0</v>
      </c>
      <c r="AA50" s="61" t="n">
        <v>0</v>
      </c>
      <c r="AB50" s="62" t="n">
        <v>0</v>
      </c>
      <c r="AC50" s="62" t="n">
        <v>0</v>
      </c>
      <c r="AD50" s="62" t="n">
        <v>0</v>
      </c>
      <c r="AE50" s="62" t="n">
        <v>0</v>
      </c>
      <c r="AF50" s="62" t="n">
        <v>0</v>
      </c>
      <c r="AG50" s="62" t="n">
        <v>0</v>
      </c>
      <c r="AH50" s="62" t="n">
        <v>0</v>
      </c>
      <c r="AI50" s="62" t="n">
        <v>0</v>
      </c>
      <c r="AJ50" s="62" t="n">
        <v>0</v>
      </c>
      <c r="AK50" s="62" t="n">
        <v>0</v>
      </c>
      <c r="AL50" s="63" t="n">
        <v>0</v>
      </c>
    </row>
    <row r="51" customFormat="false" ht="15" hidden="false" customHeight="false" outlineLevel="0" collapsed="false">
      <c r="B51" s="54" t="s">
        <v>232</v>
      </c>
      <c r="C51" s="76" t="n">
        <v>187820.548124836</v>
      </c>
      <c r="D51" s="76" t="n">
        <v>19885.1025641026</v>
      </c>
      <c r="E51" s="76" t="n">
        <v>2393.03412073491</v>
      </c>
      <c r="F51" s="76" t="n">
        <v>0</v>
      </c>
      <c r="G51" s="76" t="n">
        <v>107.776315789474</v>
      </c>
      <c r="H51" s="76" t="n">
        <v>0</v>
      </c>
      <c r="I51" s="76" t="n">
        <v>384.694871794872</v>
      </c>
      <c r="J51" s="76" t="n">
        <v>0</v>
      </c>
      <c r="K51" s="76" t="n">
        <v>229.107416879795</v>
      </c>
      <c r="L51" s="76" t="n">
        <v>169656.900763359</v>
      </c>
      <c r="M51" s="76" t="n">
        <v>272483.7325</v>
      </c>
      <c r="N51" s="76" t="n">
        <v>128628.949760766</v>
      </c>
      <c r="O51" s="76" t="n">
        <v>131554.992941177</v>
      </c>
      <c r="P51" s="76" t="n">
        <v>7761.92954545455</v>
      </c>
      <c r="Q51" s="76" t="n">
        <v>13774.7522727273</v>
      </c>
      <c r="R51" s="76" t="n">
        <v>3313.89423076923</v>
      </c>
      <c r="S51" s="76" t="n">
        <v>3888.99047619048</v>
      </c>
      <c r="T51" s="76" t="n">
        <v>1638.37762237762</v>
      </c>
      <c r="U51" s="76" t="n">
        <v>1230.24305555556</v>
      </c>
      <c r="V51" s="76" t="n">
        <v>897.908045977012</v>
      </c>
      <c r="W51" s="76" t="n">
        <v>0</v>
      </c>
      <c r="X51" s="76" t="n">
        <v>36472.1319444444</v>
      </c>
      <c r="Y51" s="76" t="n">
        <v>294597.309633028</v>
      </c>
      <c r="Z51" s="76" t="n">
        <v>181701.805429864</v>
      </c>
      <c r="AA51" s="76" t="n">
        <v>115520.970588235</v>
      </c>
      <c r="AB51" s="76" t="n">
        <v>17856.2340909091</v>
      </c>
      <c r="AC51" s="76" t="n">
        <v>3262.89195402299</v>
      </c>
      <c r="AD51" s="76" t="n">
        <v>2296.29545454545</v>
      </c>
      <c r="AE51" s="76" t="n">
        <v>88.109865470852</v>
      </c>
      <c r="AF51" s="76" t="n">
        <v>77135.4458874459</v>
      </c>
      <c r="AG51" s="76" t="n">
        <v>747.452229299363</v>
      </c>
      <c r="AH51" s="76" t="n">
        <v>78.8571428571429</v>
      </c>
      <c r="AI51" s="76" t="n">
        <v>225.72049689441</v>
      </c>
      <c r="AJ51" s="76" t="n">
        <v>43409.0867768595</v>
      </c>
      <c r="AK51" s="76" t="n">
        <v>2830.57851239669</v>
      </c>
      <c r="AL51" s="76" t="n">
        <v>10579.7469387755</v>
      </c>
    </row>
    <row r="52" customFormat="false" ht="15" hidden="false" customHeight="false" outlineLevel="0" collapsed="false">
      <c r="B52" s="54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4"/>
      <c r="O52" s="71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4"/>
      <c r="AA52" s="71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4"/>
    </row>
    <row r="53" customFormat="false" ht="15" hidden="false" customHeight="false" outlineLevel="0" collapsed="false">
      <c r="B53" s="54" t="s">
        <v>233</v>
      </c>
      <c r="C53" s="81" t="n">
        <v>0</v>
      </c>
      <c r="D53" s="79" t="n">
        <v>0</v>
      </c>
      <c r="E53" s="79" t="n">
        <v>0</v>
      </c>
      <c r="F53" s="79" t="n">
        <v>0</v>
      </c>
      <c r="G53" s="79" t="n">
        <v>0</v>
      </c>
      <c r="H53" s="79" t="n">
        <v>0</v>
      </c>
      <c r="I53" s="79" t="n">
        <v>0</v>
      </c>
      <c r="J53" s="79" t="n">
        <v>0</v>
      </c>
      <c r="K53" s="79" t="n">
        <v>0</v>
      </c>
      <c r="L53" s="79" t="n">
        <v>0</v>
      </c>
      <c r="M53" s="79" t="n">
        <v>0</v>
      </c>
      <c r="N53" s="80" t="n">
        <v>0</v>
      </c>
      <c r="O53" s="81" t="n">
        <v>0</v>
      </c>
      <c r="P53" s="79" t="n">
        <v>0</v>
      </c>
      <c r="Q53" s="79" t="n">
        <v>0</v>
      </c>
      <c r="R53" s="79" t="n">
        <v>0</v>
      </c>
      <c r="S53" s="79" t="n">
        <v>0</v>
      </c>
      <c r="T53" s="79" t="n">
        <v>0</v>
      </c>
      <c r="U53" s="79" t="n">
        <v>0</v>
      </c>
      <c r="V53" s="79" t="n">
        <v>0</v>
      </c>
      <c r="W53" s="79" t="n">
        <v>0</v>
      </c>
      <c r="X53" s="79" t="n">
        <v>0</v>
      </c>
      <c r="Y53" s="79" t="n">
        <v>0</v>
      </c>
      <c r="Z53" s="80" t="n">
        <v>0</v>
      </c>
      <c r="AA53" s="81" t="n">
        <v>0</v>
      </c>
      <c r="AB53" s="79" t="n">
        <v>0</v>
      </c>
      <c r="AC53" s="79" t="n">
        <v>0</v>
      </c>
      <c r="AD53" s="79" t="n">
        <v>0</v>
      </c>
      <c r="AE53" s="79" t="n">
        <v>0</v>
      </c>
      <c r="AF53" s="79" t="n">
        <v>0</v>
      </c>
      <c r="AG53" s="79" t="n">
        <v>0</v>
      </c>
      <c r="AH53" s="79" t="n">
        <v>0</v>
      </c>
      <c r="AI53" s="79" t="n">
        <v>0</v>
      </c>
      <c r="AJ53" s="79" t="n">
        <v>0</v>
      </c>
      <c r="AK53" s="79" t="n">
        <v>0</v>
      </c>
      <c r="AL53" s="80" t="n">
        <v>0</v>
      </c>
    </row>
    <row r="54" customFormat="false" ht="15" hidden="false" customHeight="false" outlineLevel="0" collapsed="false">
      <c r="B54" s="64" t="s">
        <v>234</v>
      </c>
      <c r="C54" s="61" t="n">
        <v>0</v>
      </c>
      <c r="D54" s="62" t="n">
        <v>-136.835897435897</v>
      </c>
      <c r="E54" s="62" t="n">
        <v>-495.272965879265</v>
      </c>
      <c r="F54" s="62" t="n">
        <v>-381.866310160428</v>
      </c>
      <c r="G54" s="62" t="n">
        <v>-219.3</v>
      </c>
      <c r="H54" s="62" t="n">
        <v>-376.411917098446</v>
      </c>
      <c r="I54" s="62" t="n">
        <v>-915.812820512821</v>
      </c>
      <c r="J54" s="62" t="n">
        <v>-681.780051150895</v>
      </c>
      <c r="K54" s="62" t="n">
        <v>-118.539641943734</v>
      </c>
      <c r="L54" s="62" t="n">
        <v>-323.022900763359</v>
      </c>
      <c r="M54" s="62" t="n">
        <v>-462.285</v>
      </c>
      <c r="N54" s="63" t="n">
        <v>-644.753588516747</v>
      </c>
      <c r="O54" s="61" t="n">
        <v>-498.181176470588</v>
      </c>
      <c r="P54" s="62" t="n">
        <v>-393.740909090909</v>
      </c>
      <c r="Q54" s="62" t="n">
        <v>-177.902272727273</v>
      </c>
      <c r="R54" s="62" t="n">
        <v>-239.168269230769</v>
      </c>
      <c r="S54" s="62" t="n">
        <v>-9.99285714285714</v>
      </c>
      <c r="T54" s="62" t="n">
        <v>-181.174825174825</v>
      </c>
      <c r="U54" s="62" t="n">
        <v>-247.393518518518</v>
      </c>
      <c r="V54" s="62" t="n">
        <v>0</v>
      </c>
      <c r="W54" s="62" t="n">
        <v>-659.013793103448</v>
      </c>
      <c r="X54" s="62" t="n">
        <v>-76.8541666666667</v>
      </c>
      <c r="Y54" s="62" t="n">
        <v>-165.727064220183</v>
      </c>
      <c r="Z54" s="63" t="n">
        <v>-158.87556561086</v>
      </c>
      <c r="AA54" s="61" t="n">
        <v>0</v>
      </c>
      <c r="AB54" s="62" t="n">
        <v>-52.0704545454545</v>
      </c>
      <c r="AC54" s="62" t="n">
        <v>-126.229885057471</v>
      </c>
      <c r="AD54" s="62" t="n">
        <v>-1.45227272727273</v>
      </c>
      <c r="AE54" s="62" t="n">
        <v>-11.1502242152466</v>
      </c>
      <c r="AF54" s="62" t="n">
        <v>-21.7099567099567</v>
      </c>
      <c r="AG54" s="62" t="n">
        <v>-1.30573248407643</v>
      </c>
      <c r="AH54" s="62" t="n">
        <v>-45.7163865546219</v>
      </c>
      <c r="AI54" s="62" t="n">
        <v>-31.3995859213251</v>
      </c>
      <c r="AJ54" s="62" t="n">
        <v>-13.8512396694215</v>
      </c>
      <c r="AK54" s="62" t="n">
        <v>-47.3305785123967</v>
      </c>
      <c r="AL54" s="63" t="n">
        <v>-25.9510204081633</v>
      </c>
    </row>
    <row r="55" customFormat="false" ht="15" hidden="false" customHeight="false" outlineLevel="0" collapsed="false">
      <c r="B55" s="64" t="s">
        <v>235</v>
      </c>
      <c r="C55" s="61" t="n">
        <v>-3756.48832939942</v>
      </c>
      <c r="D55" s="62" t="n">
        <v>-31662.5282051282</v>
      </c>
      <c r="E55" s="62" t="n">
        <v>-41025.4094488189</v>
      </c>
      <c r="F55" s="62" t="n">
        <v>3670.17379679144</v>
      </c>
      <c r="G55" s="62" t="n">
        <v>17535.5157894737</v>
      </c>
      <c r="H55" s="62" t="n">
        <v>6321.13730569948</v>
      </c>
      <c r="I55" s="62" t="n">
        <v>-1412.36923076923</v>
      </c>
      <c r="J55" s="62" t="n">
        <v>3017.95652173913</v>
      </c>
      <c r="K55" s="62" t="n">
        <v>5173.71355498721</v>
      </c>
      <c r="L55" s="62" t="n">
        <v>11926.1475826972</v>
      </c>
      <c r="M55" s="62" t="n">
        <v>2681.2775</v>
      </c>
      <c r="N55" s="63" t="n">
        <v>-10790.7799043062</v>
      </c>
      <c r="O55" s="61" t="n">
        <v>-43155.4494117647</v>
      </c>
      <c r="P55" s="62" t="n">
        <v>-55399.1363636364</v>
      </c>
      <c r="Q55" s="62" t="n">
        <v>142021.595454545</v>
      </c>
      <c r="R55" s="62" t="n">
        <v>39958.1081730769</v>
      </c>
      <c r="S55" s="62" t="n">
        <v>84911.6</v>
      </c>
      <c r="T55" s="62" t="n">
        <v>48137.7365967366</v>
      </c>
      <c r="U55" s="62" t="n">
        <v>65925.1550925926</v>
      </c>
      <c r="V55" s="62" t="n">
        <v>67093.9517241379</v>
      </c>
      <c r="W55" s="62" t="n">
        <v>47150.708045977</v>
      </c>
      <c r="X55" s="62" t="n">
        <v>-8393.34027777778</v>
      </c>
      <c r="Y55" s="62" t="n">
        <v>-11518.6376146789</v>
      </c>
      <c r="Z55" s="63" t="n">
        <v>-17707.128959276</v>
      </c>
      <c r="AA55" s="61" t="n">
        <v>-19833.0271493213</v>
      </c>
      <c r="AB55" s="62" t="n">
        <v>-13875.5</v>
      </c>
      <c r="AC55" s="62" t="n">
        <v>15772.508045977</v>
      </c>
      <c r="AD55" s="62" t="n">
        <v>11648.5340909091</v>
      </c>
      <c r="AE55" s="62" t="n">
        <v>-23033.2488789238</v>
      </c>
      <c r="AF55" s="62" t="n">
        <v>-26972.0735930736</v>
      </c>
      <c r="AG55" s="62" t="n">
        <v>-28490.7324840764</v>
      </c>
      <c r="AH55" s="62" t="n">
        <v>-16130.3592436975</v>
      </c>
      <c r="AI55" s="62" t="n">
        <v>-11031.3788819876</v>
      </c>
      <c r="AJ55" s="62" t="n">
        <v>-16183.5165289256</v>
      </c>
      <c r="AK55" s="62" t="n">
        <v>-12614.7479338843</v>
      </c>
      <c r="AL55" s="63" t="n">
        <v>-93061.5551020408</v>
      </c>
    </row>
    <row r="56" customFormat="false" ht="15" hidden="false" customHeight="false" outlineLevel="0" collapsed="false">
      <c r="B56" s="64" t="s">
        <v>236</v>
      </c>
      <c r="C56" s="61" t="n">
        <v>1694.07028586415</v>
      </c>
      <c r="D56" s="62" t="n">
        <v>354.115384615385</v>
      </c>
      <c r="E56" s="62" t="n">
        <v>416.372703412074</v>
      </c>
      <c r="F56" s="62" t="n">
        <v>374.22192513369</v>
      </c>
      <c r="G56" s="62" t="n">
        <v>535.668421052632</v>
      </c>
      <c r="H56" s="62" t="n">
        <v>387.259067357513</v>
      </c>
      <c r="I56" s="62" t="n">
        <v>363.476923076923</v>
      </c>
      <c r="J56" s="62" t="n">
        <v>348.595907928389</v>
      </c>
      <c r="K56" s="62" t="n">
        <v>426.662404092072</v>
      </c>
      <c r="L56" s="62" t="n">
        <v>384.081424936387</v>
      </c>
      <c r="M56" s="62" t="n">
        <v>1023.465</v>
      </c>
      <c r="N56" s="63" t="n">
        <v>4760.73684210526</v>
      </c>
      <c r="O56" s="61" t="n">
        <v>877.129411764706</v>
      </c>
      <c r="P56" s="62" t="n">
        <v>543.370454545454</v>
      </c>
      <c r="Q56" s="62" t="n">
        <v>1145.74090909091</v>
      </c>
      <c r="R56" s="62" t="n">
        <v>988.399038461538</v>
      </c>
      <c r="S56" s="62" t="n">
        <v>1793.42142857143</v>
      </c>
      <c r="T56" s="62" t="n">
        <v>1105.44755244755</v>
      </c>
      <c r="U56" s="62" t="n">
        <v>800.016203703704</v>
      </c>
      <c r="V56" s="62" t="n">
        <v>-57.0183908045977</v>
      </c>
      <c r="W56" s="62" t="n">
        <v>663.057471264368</v>
      </c>
      <c r="X56" s="62" t="n">
        <v>259.259259259259</v>
      </c>
      <c r="Y56" s="62" t="n">
        <v>61.9266055045872</v>
      </c>
      <c r="Z56" s="63" t="n">
        <v>4379.35294117647</v>
      </c>
      <c r="AA56" s="61" t="n">
        <v>204.918552036199</v>
      </c>
      <c r="AB56" s="62" t="n">
        <v>357.472727272727</v>
      </c>
      <c r="AC56" s="62" t="n">
        <v>420.981609195402</v>
      </c>
      <c r="AD56" s="62" t="n">
        <v>42.0454545454545</v>
      </c>
      <c r="AE56" s="62" t="n">
        <v>8118.63452914798</v>
      </c>
      <c r="AF56" s="62" t="n">
        <v>131.145021645022</v>
      </c>
      <c r="AG56" s="62" t="n">
        <v>2.12314225053079</v>
      </c>
      <c r="AH56" s="62" t="n">
        <v>134.38025210084</v>
      </c>
      <c r="AI56" s="62" t="n">
        <v>151.041407867495</v>
      </c>
      <c r="AJ56" s="62" t="n">
        <v>277.345041322314</v>
      </c>
      <c r="AK56" s="62" t="n">
        <v>469.973140495868</v>
      </c>
      <c r="AL56" s="63" t="n">
        <v>73.469387755102</v>
      </c>
    </row>
    <row r="57" customFormat="false" ht="15" hidden="false" customHeight="false" outlineLevel="0" collapsed="false">
      <c r="B57" s="83" t="s">
        <v>237</v>
      </c>
      <c r="C57" s="61" t="n">
        <v>949.703645423551</v>
      </c>
      <c r="D57" s="62" t="n">
        <v>-337.384615384612</v>
      </c>
      <c r="E57" s="62" t="n">
        <v>-12875.2073490814</v>
      </c>
      <c r="F57" s="62" t="n">
        <v>-2177.03743315508</v>
      </c>
      <c r="G57" s="62" t="n">
        <v>8232.17105263158</v>
      </c>
      <c r="H57" s="62" t="n">
        <v>-1619.98704663212</v>
      </c>
      <c r="I57" s="62" t="n">
        <v>1037.08205128205</v>
      </c>
      <c r="J57" s="62" t="n">
        <v>1307.28900255754</v>
      </c>
      <c r="K57" s="62" t="n">
        <v>282.641943734015</v>
      </c>
      <c r="L57" s="62" t="n">
        <v>9607.25954198473</v>
      </c>
      <c r="M57" s="62" t="n">
        <v>37364.44</v>
      </c>
      <c r="N57" s="63" t="n">
        <v>85223.3732057416</v>
      </c>
      <c r="O57" s="61" t="n">
        <v>4143.78117647059</v>
      </c>
      <c r="P57" s="62" t="n">
        <v>50976.2045454545</v>
      </c>
      <c r="Q57" s="62" t="n">
        <v>-35916.4568181818</v>
      </c>
      <c r="R57" s="62" t="n">
        <v>-123880.370192308</v>
      </c>
      <c r="S57" s="62" t="n">
        <v>116836.769047619</v>
      </c>
      <c r="T57" s="62" t="n">
        <v>-5666.40326340326</v>
      </c>
      <c r="U57" s="62" t="n">
        <v>-4079.94907407407</v>
      </c>
      <c r="V57" s="62" t="n">
        <v>-6240.88045977012</v>
      </c>
      <c r="W57" s="62" t="n">
        <v>0</v>
      </c>
      <c r="X57" s="62" t="n">
        <v>-9582.75</v>
      </c>
      <c r="Y57" s="62" t="n">
        <v>42038.7798165138</v>
      </c>
      <c r="Z57" s="63" t="n">
        <v>-26173.4932126697</v>
      </c>
      <c r="AA57" s="61" t="n">
        <v>0</v>
      </c>
      <c r="AB57" s="62" t="n">
        <v>-40710.8454545455</v>
      </c>
      <c r="AC57" s="62" t="n">
        <v>-33218.8896551724</v>
      </c>
      <c r="AD57" s="62" t="n">
        <v>41049.8659090909</v>
      </c>
      <c r="AE57" s="62" t="n">
        <v>61730.9843049327</v>
      </c>
      <c r="AF57" s="62" t="n">
        <v>220663.982683983</v>
      </c>
      <c r="AG57" s="62" t="n">
        <v>58230.6050955414</v>
      </c>
      <c r="AH57" s="62" t="n">
        <v>82924.6323529412</v>
      </c>
      <c r="AI57" s="62" t="n">
        <v>63529.1677018634</v>
      </c>
      <c r="AJ57" s="62" t="n">
        <v>-31823.132231405</v>
      </c>
      <c r="AK57" s="62" t="n">
        <v>54172.6673553719</v>
      </c>
      <c r="AL57" s="63" t="n">
        <v>13195.2469387755</v>
      </c>
    </row>
    <row r="58" customFormat="false" ht="15" hidden="false" customHeight="false" outlineLevel="0" collapsed="false">
      <c r="B58" s="64" t="s">
        <v>238</v>
      </c>
      <c r="C58" s="61" t="n">
        <v>0</v>
      </c>
      <c r="D58" s="62" t="n">
        <v>0</v>
      </c>
      <c r="E58" s="62" t="n">
        <v>0</v>
      </c>
      <c r="F58" s="62" t="n">
        <v>0</v>
      </c>
      <c r="G58" s="62" t="n">
        <v>0</v>
      </c>
      <c r="H58" s="62" t="n">
        <v>0</v>
      </c>
      <c r="I58" s="62" t="n">
        <v>0</v>
      </c>
      <c r="J58" s="62" t="n">
        <v>0</v>
      </c>
      <c r="K58" s="62" t="n">
        <v>0</v>
      </c>
      <c r="L58" s="62" t="n">
        <v>0</v>
      </c>
      <c r="M58" s="62" t="n">
        <v>0</v>
      </c>
      <c r="N58" s="63" t="n">
        <v>0</v>
      </c>
      <c r="O58" s="61" t="n">
        <v>0</v>
      </c>
      <c r="P58" s="62" t="n">
        <v>0</v>
      </c>
      <c r="Q58" s="62" t="n">
        <v>0</v>
      </c>
      <c r="R58" s="62" t="n">
        <v>0</v>
      </c>
      <c r="S58" s="62" t="n">
        <v>0</v>
      </c>
      <c r="T58" s="62" t="n">
        <v>0</v>
      </c>
      <c r="U58" s="62" t="n">
        <v>0</v>
      </c>
      <c r="V58" s="62" t="n">
        <v>0</v>
      </c>
      <c r="W58" s="62" t="n">
        <v>0</v>
      </c>
      <c r="X58" s="62" t="n">
        <v>0</v>
      </c>
      <c r="Y58" s="62" t="n">
        <v>0</v>
      </c>
      <c r="Z58" s="63" t="n">
        <v>0</v>
      </c>
      <c r="AA58" s="61" t="n">
        <v>0</v>
      </c>
      <c r="AB58" s="62" t="n">
        <v>0</v>
      </c>
      <c r="AC58" s="62" t="n">
        <v>0</v>
      </c>
      <c r="AD58" s="62" t="n">
        <v>0</v>
      </c>
      <c r="AE58" s="62" t="n">
        <v>0</v>
      </c>
      <c r="AF58" s="62" t="n">
        <v>0</v>
      </c>
      <c r="AG58" s="62" t="n">
        <v>0</v>
      </c>
      <c r="AH58" s="62" t="n">
        <v>0</v>
      </c>
      <c r="AI58" s="62" t="n">
        <v>0</v>
      </c>
      <c r="AJ58" s="62" t="n">
        <v>0</v>
      </c>
      <c r="AK58" s="62" t="n">
        <v>0</v>
      </c>
      <c r="AL58" s="63" t="n">
        <v>0</v>
      </c>
    </row>
    <row r="59" customFormat="false" ht="15" hidden="false" customHeight="false" outlineLevel="0" collapsed="false">
      <c r="B59" s="54" t="s">
        <v>239</v>
      </c>
      <c r="C59" s="66" t="n">
        <v>-1112.71439811172</v>
      </c>
      <c r="D59" s="66" t="n">
        <v>-31782.6333333333</v>
      </c>
      <c r="E59" s="66" t="n">
        <v>-53979.5170603674</v>
      </c>
      <c r="F59" s="66" t="n">
        <v>1485.49197860963</v>
      </c>
      <c r="G59" s="66" t="n">
        <v>26084.0552631579</v>
      </c>
      <c r="H59" s="66" t="n">
        <v>4711.99740932642</v>
      </c>
      <c r="I59" s="66" t="n">
        <v>-927.623076923077</v>
      </c>
      <c r="J59" s="66" t="n">
        <v>3992.06138107417</v>
      </c>
      <c r="K59" s="66" t="n">
        <v>5764.47826086957</v>
      </c>
      <c r="L59" s="66" t="n">
        <v>21594.465648855</v>
      </c>
      <c r="M59" s="66" t="n">
        <v>40606.8975</v>
      </c>
      <c r="N59" s="66" t="n">
        <v>78548.5765550239</v>
      </c>
      <c r="O59" s="66" t="n">
        <v>-38632.72</v>
      </c>
      <c r="P59" s="66" t="n">
        <v>-4273.30227272728</v>
      </c>
      <c r="Q59" s="66" t="n">
        <v>107072.977272727</v>
      </c>
      <c r="R59" s="66" t="n">
        <v>-83173.03125</v>
      </c>
      <c r="S59" s="66" t="n">
        <v>203531.797619048</v>
      </c>
      <c r="T59" s="66" t="n">
        <v>43395.6060606061</v>
      </c>
      <c r="U59" s="66" t="n">
        <v>62397.8287037037</v>
      </c>
      <c r="V59" s="66" t="n">
        <v>60796.0528735632</v>
      </c>
      <c r="W59" s="66" t="n">
        <v>47154.7517241379</v>
      </c>
      <c r="X59" s="66" t="n">
        <v>-17793.6851851852</v>
      </c>
      <c r="Y59" s="66" t="n">
        <v>30416.3417431193</v>
      </c>
      <c r="Z59" s="66" t="n">
        <v>-39660.1447963801</v>
      </c>
      <c r="AA59" s="66" t="n">
        <v>-19628.1085972851</v>
      </c>
      <c r="AB59" s="66" t="n">
        <v>-54280.9431818182</v>
      </c>
      <c r="AC59" s="66" t="n">
        <v>-17151.6298850575</v>
      </c>
      <c r="AD59" s="66" t="n">
        <v>52738.9931818182</v>
      </c>
      <c r="AE59" s="66" t="n">
        <v>46805.2197309417</v>
      </c>
      <c r="AF59" s="66" t="n">
        <v>193801.344155844</v>
      </c>
      <c r="AG59" s="66" t="n">
        <v>29740.6900212314</v>
      </c>
      <c r="AH59" s="66" t="n">
        <v>66882.9369747899</v>
      </c>
      <c r="AI59" s="66" t="n">
        <v>52617.430641822</v>
      </c>
      <c r="AJ59" s="66" t="n">
        <v>-47743.1549586777</v>
      </c>
      <c r="AK59" s="66" t="n">
        <v>41980.5619834711</v>
      </c>
      <c r="AL59" s="66" t="n">
        <v>-79818.7897959183</v>
      </c>
    </row>
    <row r="60" customFormat="false" ht="15" hidden="false" customHeight="false" outlineLevel="0" collapsed="false">
      <c r="B60" s="64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4"/>
      <c r="O60" s="71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4"/>
      <c r="AA60" s="71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4"/>
    </row>
    <row r="61" customFormat="false" ht="15" hidden="false" customHeight="false" outlineLevel="0" collapsed="false">
      <c r="B61" s="54" t="s">
        <v>240</v>
      </c>
      <c r="C61" s="61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3"/>
      <c r="O61" s="61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3"/>
      <c r="AA61" s="61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3"/>
    </row>
    <row r="62" customFormat="false" ht="15" hidden="false" customHeight="false" outlineLevel="0" collapsed="false">
      <c r="B62" s="64" t="s">
        <v>241</v>
      </c>
      <c r="C62" s="61" t="n">
        <v>13059.5698924731</v>
      </c>
      <c r="D62" s="62" t="n">
        <v>10507.3435897436</v>
      </c>
      <c r="E62" s="62" t="n">
        <v>13289.7637795276</v>
      </c>
      <c r="F62" s="62" t="n">
        <v>13601.8556149733</v>
      </c>
      <c r="G62" s="62" t="n">
        <v>13371.9263157895</v>
      </c>
      <c r="H62" s="62" t="n">
        <v>16759.7823834197</v>
      </c>
      <c r="I62" s="62" t="n">
        <v>21413.2948717949</v>
      </c>
      <c r="J62" s="62" t="n">
        <v>18283.7186700767</v>
      </c>
      <c r="K62" s="62" t="n">
        <v>20770.4066496164</v>
      </c>
      <c r="L62" s="62" t="n">
        <v>34378.6335877863</v>
      </c>
      <c r="M62" s="62" t="n">
        <v>23792.935</v>
      </c>
      <c r="N62" s="63" t="n">
        <v>83629.4258373206</v>
      </c>
      <c r="O62" s="61" t="n">
        <v>24893.3482352941</v>
      </c>
      <c r="P62" s="62" t="n">
        <v>23928.0727272727</v>
      </c>
      <c r="Q62" s="62" t="n">
        <v>35523.2</v>
      </c>
      <c r="R62" s="62" t="n">
        <v>28846.1490384615</v>
      </c>
      <c r="S62" s="62" t="n">
        <v>27030.2833333333</v>
      </c>
      <c r="T62" s="62" t="n">
        <v>22028.8484848485</v>
      </c>
      <c r="U62" s="62" t="n">
        <v>34984.0740740741</v>
      </c>
      <c r="V62" s="62" t="n">
        <v>51020.8482758621</v>
      </c>
      <c r="W62" s="62" t="n">
        <v>46157.7333333333</v>
      </c>
      <c r="X62" s="62" t="n">
        <v>40486.662037037</v>
      </c>
      <c r="Y62" s="62" t="n">
        <v>42198.8899082569</v>
      </c>
      <c r="Z62" s="63" t="n">
        <v>45557.3642533937</v>
      </c>
      <c r="AA62" s="61" t="n">
        <v>58299.8461538462</v>
      </c>
      <c r="AB62" s="62" t="n">
        <v>54556.8909090909</v>
      </c>
      <c r="AC62" s="62" t="n">
        <v>59741.1356321839</v>
      </c>
      <c r="AD62" s="62" t="n">
        <v>54864.6977272727</v>
      </c>
      <c r="AE62" s="62" t="n">
        <v>-43321.932735426</v>
      </c>
      <c r="AF62" s="62" t="n">
        <v>72523.7380952381</v>
      </c>
      <c r="AG62" s="62" t="n">
        <v>59701.1571125265</v>
      </c>
      <c r="AH62" s="62" t="n">
        <v>62876.5525210084</v>
      </c>
      <c r="AI62" s="62" t="n">
        <v>64397.2919254658</v>
      </c>
      <c r="AJ62" s="62" t="n">
        <v>67792.076446281</v>
      </c>
      <c r="AK62" s="62" t="n">
        <v>68816.8099173554</v>
      </c>
      <c r="AL62" s="63" t="n">
        <v>68045.2204081633</v>
      </c>
    </row>
    <row r="63" customFormat="false" ht="15" hidden="false" customHeight="false" outlineLevel="0" collapsed="false">
      <c r="B63" s="64" t="s">
        <v>242</v>
      </c>
      <c r="C63" s="61" t="n">
        <v>605.533700498295</v>
      </c>
      <c r="D63" s="62" t="n">
        <v>344.948717948718</v>
      </c>
      <c r="E63" s="62" t="n">
        <v>1272.96587926509</v>
      </c>
      <c r="F63" s="62" t="n">
        <v>842.245989304813</v>
      </c>
      <c r="G63" s="62" t="n">
        <v>460.526315789474</v>
      </c>
      <c r="H63" s="62" t="n">
        <v>1395.07772020725</v>
      </c>
      <c r="I63" s="62" t="n">
        <v>4134.10256410256</v>
      </c>
      <c r="J63" s="62" t="n">
        <v>2970.71611253197</v>
      </c>
      <c r="K63" s="62" t="n">
        <v>603.580562659847</v>
      </c>
      <c r="L63" s="62" t="n">
        <v>763.358778625954</v>
      </c>
      <c r="M63" s="62" t="n">
        <v>29.5</v>
      </c>
      <c r="N63" s="63" t="n">
        <v>637.99043062201</v>
      </c>
      <c r="O63" s="61" t="n">
        <v>1985.88235294118</v>
      </c>
      <c r="P63" s="62" t="n">
        <v>0</v>
      </c>
      <c r="Q63" s="62" t="n">
        <v>0</v>
      </c>
      <c r="R63" s="62" t="n">
        <v>371.394230769231</v>
      </c>
      <c r="S63" s="62" t="n">
        <v>0</v>
      </c>
      <c r="T63" s="62" t="n">
        <v>0</v>
      </c>
      <c r="U63" s="62" t="n">
        <v>0</v>
      </c>
      <c r="V63" s="62" t="n">
        <v>0</v>
      </c>
      <c r="W63" s="62" t="n">
        <v>271.83908045977</v>
      </c>
      <c r="X63" s="62" t="n">
        <v>34.7222222222222</v>
      </c>
      <c r="Y63" s="62" t="n">
        <v>0</v>
      </c>
      <c r="Z63" s="63" t="n">
        <v>88.2352941176471</v>
      </c>
      <c r="AA63" s="61" t="n">
        <v>0</v>
      </c>
      <c r="AB63" s="62" t="n">
        <v>75.8954545454545</v>
      </c>
      <c r="AC63" s="62" t="n">
        <v>0</v>
      </c>
      <c r="AD63" s="62" t="n">
        <v>18225.3113636364</v>
      </c>
      <c r="AE63" s="62" t="n">
        <v>0</v>
      </c>
      <c r="AF63" s="62" t="n">
        <v>0</v>
      </c>
      <c r="AG63" s="62" t="n">
        <v>0</v>
      </c>
      <c r="AH63" s="62" t="n">
        <v>0</v>
      </c>
      <c r="AI63" s="62" t="n">
        <v>51.75983436853</v>
      </c>
      <c r="AJ63" s="62" t="n">
        <v>200.826446280992</v>
      </c>
      <c r="AK63" s="62" t="n">
        <v>103.305785123967</v>
      </c>
      <c r="AL63" s="63" t="n">
        <v>33.0612244897959</v>
      </c>
    </row>
    <row r="64" customFormat="false" ht="15" hidden="false" customHeight="false" outlineLevel="0" collapsed="false">
      <c r="B64" s="64" t="s">
        <v>243</v>
      </c>
      <c r="C64" s="61" t="n">
        <v>0</v>
      </c>
      <c r="D64" s="62" t="n">
        <v>0</v>
      </c>
      <c r="E64" s="62" t="n">
        <v>0</v>
      </c>
      <c r="F64" s="62" t="n">
        <v>3450.53475935829</v>
      </c>
      <c r="G64" s="62" t="n">
        <v>0</v>
      </c>
      <c r="H64" s="62" t="n">
        <v>931.60621761658</v>
      </c>
      <c r="I64" s="62" t="n">
        <v>157.692307692308</v>
      </c>
      <c r="J64" s="62" t="n">
        <v>281.329923273657</v>
      </c>
      <c r="K64" s="62" t="n">
        <v>7427.10997442455</v>
      </c>
      <c r="L64" s="62" t="n">
        <v>717.557251908397</v>
      </c>
      <c r="M64" s="62" t="n">
        <v>350</v>
      </c>
      <c r="N64" s="63" t="n">
        <v>167.464114832536</v>
      </c>
      <c r="O64" s="61" t="n">
        <v>0</v>
      </c>
      <c r="P64" s="62" t="n">
        <v>0</v>
      </c>
      <c r="Q64" s="62" t="n">
        <v>3850.79545454545</v>
      </c>
      <c r="R64" s="62" t="n">
        <v>0</v>
      </c>
      <c r="S64" s="62" t="n">
        <v>0</v>
      </c>
      <c r="T64" s="62" t="n">
        <v>0</v>
      </c>
      <c r="U64" s="62" t="n">
        <v>1620.37037037037</v>
      </c>
      <c r="V64" s="62" t="n">
        <v>0</v>
      </c>
      <c r="W64" s="62" t="n">
        <v>254.777011494253</v>
      </c>
      <c r="X64" s="62" t="n">
        <v>4114.58333333333</v>
      </c>
      <c r="Y64" s="62" t="n">
        <v>1007.56880733945</v>
      </c>
      <c r="Z64" s="63" t="n">
        <v>787.330316742081</v>
      </c>
      <c r="AA64" s="61" t="n">
        <v>1489.81900452489</v>
      </c>
      <c r="AB64" s="62" t="n">
        <v>0</v>
      </c>
      <c r="AC64" s="62" t="n">
        <v>136.206896551724</v>
      </c>
      <c r="AD64" s="62" t="n">
        <v>3559.80454545454</v>
      </c>
      <c r="AE64" s="62" t="n">
        <v>0</v>
      </c>
      <c r="AF64" s="62" t="n">
        <v>86.5800865800866</v>
      </c>
      <c r="AG64" s="62" t="n">
        <v>0</v>
      </c>
      <c r="AH64" s="62" t="n">
        <v>2570.09243697479</v>
      </c>
      <c r="AI64" s="62" t="n">
        <v>0</v>
      </c>
      <c r="AJ64" s="62" t="n">
        <v>2410.60537190083</v>
      </c>
      <c r="AK64" s="62" t="n">
        <v>0</v>
      </c>
      <c r="AL64" s="63" t="n">
        <v>0</v>
      </c>
    </row>
    <row r="65" customFormat="false" ht="15" hidden="false" customHeight="false" outlineLevel="0" collapsed="false">
      <c r="B65" s="64" t="s">
        <v>244</v>
      </c>
      <c r="C65" s="61" t="n">
        <v>0</v>
      </c>
      <c r="D65" s="62" t="n">
        <v>0</v>
      </c>
      <c r="E65" s="62" t="n">
        <v>0</v>
      </c>
      <c r="F65" s="62" t="n">
        <v>0</v>
      </c>
      <c r="G65" s="62" t="n">
        <v>0</v>
      </c>
      <c r="H65" s="62" t="n">
        <v>0</v>
      </c>
      <c r="I65" s="62" t="n">
        <v>0</v>
      </c>
      <c r="J65" s="62" t="n">
        <v>0</v>
      </c>
      <c r="K65" s="62" t="n">
        <v>0</v>
      </c>
      <c r="L65" s="62" t="n">
        <v>0</v>
      </c>
      <c r="M65" s="62" t="n">
        <v>0</v>
      </c>
      <c r="N65" s="63" t="n">
        <v>119617.224880383</v>
      </c>
      <c r="O65" s="61" t="n">
        <v>0</v>
      </c>
      <c r="P65" s="62" t="n">
        <v>0</v>
      </c>
      <c r="Q65" s="62" t="n">
        <v>0</v>
      </c>
      <c r="R65" s="62" t="n">
        <v>240.384615384615</v>
      </c>
      <c r="S65" s="62" t="n">
        <v>0</v>
      </c>
      <c r="T65" s="62" t="n">
        <v>0</v>
      </c>
      <c r="U65" s="62" t="n">
        <v>0</v>
      </c>
      <c r="V65" s="62" t="n">
        <v>0</v>
      </c>
      <c r="W65" s="62" t="n">
        <v>0</v>
      </c>
      <c r="X65" s="62" t="n">
        <v>0</v>
      </c>
      <c r="Y65" s="62" t="n">
        <v>0</v>
      </c>
      <c r="Z65" s="63" t="n">
        <v>5766.96153846154</v>
      </c>
      <c r="AA65" s="61" t="n">
        <v>0</v>
      </c>
      <c r="AB65" s="62" t="n">
        <v>0</v>
      </c>
      <c r="AC65" s="62" t="n">
        <v>0</v>
      </c>
      <c r="AD65" s="62" t="n">
        <v>0</v>
      </c>
      <c r="AE65" s="62" t="n">
        <v>0</v>
      </c>
      <c r="AF65" s="62" t="n">
        <v>0</v>
      </c>
      <c r="AG65" s="62" t="n">
        <v>0</v>
      </c>
      <c r="AH65" s="62" t="n">
        <v>0</v>
      </c>
      <c r="AI65" s="62" t="n">
        <v>0</v>
      </c>
      <c r="AJ65" s="62" t="n">
        <v>0</v>
      </c>
      <c r="AK65" s="62" t="n">
        <v>1033.05785123967</v>
      </c>
      <c r="AL65" s="63" t="n">
        <v>9819.74285714286</v>
      </c>
    </row>
    <row r="66" customFormat="false" ht="15" hidden="false" customHeight="false" outlineLevel="0" collapsed="false">
      <c r="B66" s="64" t="s">
        <v>245</v>
      </c>
      <c r="C66" s="61" t="n">
        <v>4307.36952530816</v>
      </c>
      <c r="D66" s="62" t="n">
        <v>3401.28205128205</v>
      </c>
      <c r="E66" s="62" t="n">
        <v>903.753280839895</v>
      </c>
      <c r="F66" s="62" t="n">
        <v>5435.36363636364</v>
      </c>
      <c r="G66" s="62" t="n">
        <v>796.315789473684</v>
      </c>
      <c r="H66" s="62" t="n">
        <v>-2950.09844559585</v>
      </c>
      <c r="I66" s="62" t="n">
        <v>272.564102564103</v>
      </c>
      <c r="J66" s="62" t="n">
        <v>402.432225063939</v>
      </c>
      <c r="K66" s="62" t="n">
        <v>1574.16879795396</v>
      </c>
      <c r="L66" s="62" t="n">
        <v>1143.25699745547</v>
      </c>
      <c r="M66" s="62" t="n">
        <v>1840</v>
      </c>
      <c r="N66" s="63" t="n">
        <v>22563.0861244019</v>
      </c>
      <c r="O66" s="61" t="n">
        <v>4007.29411764706</v>
      </c>
      <c r="P66" s="62" t="n">
        <v>4543.18181818182</v>
      </c>
      <c r="Q66" s="62" t="n">
        <v>4007.92727272727</v>
      </c>
      <c r="R66" s="62" t="n">
        <v>736.264423076923</v>
      </c>
      <c r="S66" s="62" t="n">
        <v>-5119.12380952381</v>
      </c>
      <c r="T66" s="62" t="n">
        <v>2046.62004662005</v>
      </c>
      <c r="U66" s="62" t="n">
        <v>1123.78703703704</v>
      </c>
      <c r="V66" s="62" t="n">
        <v>2166.20689655172</v>
      </c>
      <c r="W66" s="62" t="n">
        <v>1752.92413793103</v>
      </c>
      <c r="X66" s="62" t="n">
        <v>1224.03240740741</v>
      </c>
      <c r="Y66" s="62" t="n">
        <v>1172.8004587156</v>
      </c>
      <c r="Z66" s="63" t="n">
        <v>9120.32352941177</v>
      </c>
      <c r="AA66" s="61" t="n">
        <v>9585.74660633484</v>
      </c>
      <c r="AB66" s="62" t="n">
        <v>5116.45454545455</v>
      </c>
      <c r="AC66" s="62" t="n">
        <v>3281.24597701149</v>
      </c>
      <c r="AD66" s="62" t="n">
        <v>1271.5</v>
      </c>
      <c r="AE66" s="62" t="n">
        <v>1189.12780269058</v>
      </c>
      <c r="AF66" s="62" t="n">
        <v>2706.42857142857</v>
      </c>
      <c r="AG66" s="62" t="n">
        <v>4240.93418259023</v>
      </c>
      <c r="AH66" s="62" t="n">
        <v>5363.23529411765</v>
      </c>
      <c r="AI66" s="62" t="n">
        <v>1774.38095238095</v>
      </c>
      <c r="AJ66" s="62" t="n">
        <v>0</v>
      </c>
      <c r="AK66" s="62" t="n">
        <v>0</v>
      </c>
      <c r="AL66" s="63" t="n">
        <v>0</v>
      </c>
    </row>
    <row r="67" customFormat="false" ht="15" hidden="false" customHeight="false" outlineLevel="0" collapsed="false">
      <c r="B67" s="54" t="s">
        <v>246</v>
      </c>
      <c r="C67" s="76" t="n">
        <v>17972.4731182796</v>
      </c>
      <c r="D67" s="76" t="n">
        <v>14253.5743589744</v>
      </c>
      <c r="E67" s="76" t="n">
        <v>15466.4829396325</v>
      </c>
      <c r="F67" s="76" t="n">
        <v>23330</v>
      </c>
      <c r="G67" s="76" t="n">
        <v>14628.7684210526</v>
      </c>
      <c r="H67" s="76" t="n">
        <v>16136.3678756477</v>
      </c>
      <c r="I67" s="76" t="n">
        <v>25977.6538461538</v>
      </c>
      <c r="J67" s="76" t="n">
        <v>21938.1969309463</v>
      </c>
      <c r="K67" s="76" t="n">
        <v>30375.2659846547</v>
      </c>
      <c r="L67" s="76" t="n">
        <v>37002.8066157761</v>
      </c>
      <c r="M67" s="76" t="n">
        <v>26012.435</v>
      </c>
      <c r="N67" s="76" t="n">
        <v>226615.19138756</v>
      </c>
      <c r="O67" s="76" t="n">
        <v>30886.5247058824</v>
      </c>
      <c r="P67" s="76" t="n">
        <v>28471.2545454545</v>
      </c>
      <c r="Q67" s="76" t="n">
        <v>43381.9227272727</v>
      </c>
      <c r="R67" s="76" t="n">
        <v>30194.1923076923</v>
      </c>
      <c r="S67" s="76" t="n">
        <v>21911.1595238095</v>
      </c>
      <c r="T67" s="76" t="n">
        <v>24075.4685314685</v>
      </c>
      <c r="U67" s="76" t="n">
        <v>37728.2314814815</v>
      </c>
      <c r="V67" s="76" t="n">
        <v>53187.0551724138</v>
      </c>
      <c r="W67" s="76" t="n">
        <v>48437.2735632184</v>
      </c>
      <c r="X67" s="76" t="n">
        <v>45860</v>
      </c>
      <c r="Y67" s="76" t="n">
        <v>44379.2591743119</v>
      </c>
      <c r="Z67" s="76" t="n">
        <v>61320.2149321267</v>
      </c>
      <c r="AA67" s="76" t="n">
        <v>69375.4117647059</v>
      </c>
      <c r="AB67" s="76" t="n">
        <v>59749.2409090909</v>
      </c>
      <c r="AC67" s="76" t="n">
        <v>63158.5885057471</v>
      </c>
      <c r="AD67" s="76" t="n">
        <v>77921.3136363636</v>
      </c>
      <c r="AE67" s="76" t="n">
        <v>-42132.8049327354</v>
      </c>
      <c r="AF67" s="76" t="n">
        <v>75316.7467532467</v>
      </c>
      <c r="AG67" s="76" t="n">
        <v>63942.0912951168</v>
      </c>
      <c r="AH67" s="76" t="n">
        <v>70809.8802521008</v>
      </c>
      <c r="AI67" s="76" t="n">
        <v>66223.4327122153</v>
      </c>
      <c r="AJ67" s="76" t="n">
        <v>70403.5082644628</v>
      </c>
      <c r="AK67" s="76" t="n">
        <v>69953.173553719</v>
      </c>
      <c r="AL67" s="76" t="n">
        <v>77898.0244897959</v>
      </c>
    </row>
    <row r="68" customFormat="false" ht="15" hidden="false" customHeight="false" outlineLevel="0" collapsed="false">
      <c r="B68" s="64"/>
      <c r="C68" s="81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0"/>
      <c r="O68" s="81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80"/>
      <c r="AA68" s="81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customFormat="false" ht="15" hidden="false" customHeight="false" outlineLevel="0" collapsed="false">
      <c r="B69" s="54" t="s">
        <v>247</v>
      </c>
      <c r="C69" s="81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80"/>
      <c r="O69" s="81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80"/>
      <c r="AA69" s="81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customFormat="false" ht="15" hidden="false" customHeight="false" outlineLevel="0" collapsed="false">
      <c r="B70" s="64" t="s">
        <v>248</v>
      </c>
      <c r="C70" s="61" t="n">
        <v>409.12667191188</v>
      </c>
      <c r="D70" s="62" t="n">
        <v>563.669230769231</v>
      </c>
      <c r="E70" s="62" t="n">
        <v>439.632545931759</v>
      </c>
      <c r="F70" s="62" t="n">
        <v>703.548128342246</v>
      </c>
      <c r="G70" s="62" t="n">
        <v>442.105263157895</v>
      </c>
      <c r="H70" s="62" t="n">
        <v>1035.94300518135</v>
      </c>
      <c r="I70" s="62" t="n">
        <v>192.771794871795</v>
      </c>
      <c r="J70" s="62" t="n">
        <v>548.253196930946</v>
      </c>
      <c r="K70" s="62" t="n">
        <v>766.918158567775</v>
      </c>
      <c r="L70" s="62" t="n">
        <v>659.259541984733</v>
      </c>
      <c r="M70" s="62" t="n">
        <v>714.9175</v>
      </c>
      <c r="N70" s="63" t="n">
        <v>636.961722488038</v>
      </c>
      <c r="O70" s="61" t="n">
        <v>770.334117647059</v>
      </c>
      <c r="P70" s="62" t="n">
        <v>681.911363636364</v>
      </c>
      <c r="Q70" s="62" t="n">
        <v>941.993181818182</v>
      </c>
      <c r="R70" s="62" t="n">
        <v>575.120192307692</v>
      </c>
      <c r="S70" s="62" t="n">
        <v>1030.02380952381</v>
      </c>
      <c r="T70" s="62" t="n">
        <v>569.93006993007</v>
      </c>
      <c r="U70" s="62" t="n">
        <v>559.027777777778</v>
      </c>
      <c r="V70" s="62" t="n">
        <v>925.022988505747</v>
      </c>
      <c r="W70" s="62" t="n">
        <v>1131.84597701149</v>
      </c>
      <c r="X70" s="62" t="n">
        <v>578.703703703704</v>
      </c>
      <c r="Y70" s="62" t="n">
        <v>720.183486238532</v>
      </c>
      <c r="Z70" s="63" t="n">
        <v>1323.99773755656</v>
      </c>
      <c r="AA70" s="61" t="n">
        <v>1280.54298642534</v>
      </c>
      <c r="AB70" s="62" t="n">
        <v>2726.13636363636</v>
      </c>
      <c r="AC70" s="62" t="n">
        <v>3330.63448275862</v>
      </c>
      <c r="AD70" s="62" t="n">
        <v>3802.94545454545</v>
      </c>
      <c r="AE70" s="62" t="n">
        <v>3882.22869955157</v>
      </c>
      <c r="AF70" s="62" t="n">
        <v>4947.25541125541</v>
      </c>
      <c r="AG70" s="62" t="n">
        <v>3953.26751592357</v>
      </c>
      <c r="AH70" s="62" t="n">
        <v>2121.63865546218</v>
      </c>
      <c r="AI70" s="62" t="n">
        <v>2219.84265010352</v>
      </c>
      <c r="AJ70" s="62" t="n">
        <v>2271.43801652893</v>
      </c>
      <c r="AK70" s="62" t="n">
        <v>4175.67975206612</v>
      </c>
      <c r="AL70" s="63" t="n">
        <v>-9670.47551020408</v>
      </c>
    </row>
    <row r="71" customFormat="false" ht="15" hidden="false" customHeight="false" outlineLevel="0" collapsed="false">
      <c r="B71" s="64" t="s">
        <v>249</v>
      </c>
      <c r="C71" s="61" t="n">
        <v>759.244689221086</v>
      </c>
      <c r="D71" s="62" t="n">
        <v>589.74358974359</v>
      </c>
      <c r="E71" s="62" t="n">
        <v>1018.37270341207</v>
      </c>
      <c r="F71" s="62" t="n">
        <v>320.855614973262</v>
      </c>
      <c r="G71" s="62" t="n">
        <v>115.789473684211</v>
      </c>
      <c r="H71" s="62" t="n">
        <v>829.015544041451</v>
      </c>
      <c r="I71" s="62" t="n">
        <v>432.051282051282</v>
      </c>
      <c r="J71" s="62" t="n">
        <v>375.959079283887</v>
      </c>
      <c r="K71" s="62" t="n">
        <v>715.762148337596</v>
      </c>
      <c r="L71" s="62" t="n">
        <v>793.893129770992</v>
      </c>
      <c r="M71" s="62" t="n">
        <v>170</v>
      </c>
      <c r="N71" s="63" t="n">
        <v>20341.8181818182</v>
      </c>
      <c r="O71" s="61" t="n">
        <v>1997.64705882353</v>
      </c>
      <c r="P71" s="62" t="n">
        <v>238.636363636364</v>
      </c>
      <c r="Q71" s="62" t="n">
        <v>2344.77727272727</v>
      </c>
      <c r="R71" s="62" t="n">
        <v>910.336538461539</v>
      </c>
      <c r="S71" s="62" t="n">
        <v>365.47619047619</v>
      </c>
      <c r="T71" s="62" t="n">
        <v>1079.48717948718</v>
      </c>
      <c r="U71" s="62" t="n">
        <v>858.796296296296</v>
      </c>
      <c r="V71" s="62" t="n">
        <v>1078.9816091954</v>
      </c>
      <c r="W71" s="62" t="n">
        <v>1088.50574712644</v>
      </c>
      <c r="X71" s="62" t="n">
        <v>785.113425925926</v>
      </c>
      <c r="Y71" s="62" t="n">
        <v>1169.03669724771</v>
      </c>
      <c r="Z71" s="63" t="n">
        <v>2297.80542986425</v>
      </c>
      <c r="AA71" s="61" t="n">
        <v>1151.58371040724</v>
      </c>
      <c r="AB71" s="62" t="n">
        <v>2875.22727272727</v>
      </c>
      <c r="AC71" s="62" t="n">
        <v>3167.50344827586</v>
      </c>
      <c r="AD71" s="62" t="n">
        <v>4960.03636363636</v>
      </c>
      <c r="AE71" s="62" t="n">
        <v>4628.34080717489</v>
      </c>
      <c r="AF71" s="62" t="n">
        <v>1692.64069264069</v>
      </c>
      <c r="AG71" s="62" t="n">
        <v>4556.95329087049</v>
      </c>
      <c r="AH71" s="62" t="n">
        <v>3982.8256302521</v>
      </c>
      <c r="AI71" s="62" t="n">
        <v>5013.97929606625</v>
      </c>
      <c r="AJ71" s="62" t="n">
        <v>6447.35123966942</v>
      </c>
      <c r="AK71" s="62" t="n">
        <v>3502.06611570248</v>
      </c>
      <c r="AL71" s="63" t="n">
        <v>1791.02040816327</v>
      </c>
    </row>
    <row r="72" customFormat="false" ht="15" hidden="false" customHeight="false" outlineLevel="0" collapsed="false">
      <c r="B72" s="64" t="s">
        <v>250</v>
      </c>
      <c r="C72" s="61" t="n">
        <v>786.782061369001</v>
      </c>
      <c r="D72" s="62" t="n">
        <v>7394.65641025641</v>
      </c>
      <c r="E72" s="62" t="n">
        <v>787.40157480315</v>
      </c>
      <c r="F72" s="62" t="n">
        <v>901.069518716577</v>
      </c>
      <c r="G72" s="62" t="n">
        <v>789.473684210526</v>
      </c>
      <c r="H72" s="62" t="n">
        <v>777.20207253886</v>
      </c>
      <c r="I72" s="62" t="n">
        <v>769.230769230769</v>
      </c>
      <c r="J72" s="62" t="n">
        <v>767.263427109974</v>
      </c>
      <c r="K72" s="62" t="n">
        <v>767.263427109974</v>
      </c>
      <c r="L72" s="62" t="n">
        <v>763.358778625954</v>
      </c>
      <c r="M72" s="62" t="n">
        <v>750</v>
      </c>
      <c r="N72" s="63" t="n">
        <v>21085.6148325359</v>
      </c>
      <c r="O72" s="61" t="n">
        <v>1176.47058823529</v>
      </c>
      <c r="P72" s="62" t="n">
        <v>1136.36363636364</v>
      </c>
      <c r="Q72" s="62" t="n">
        <v>1136.36363636364</v>
      </c>
      <c r="R72" s="62" t="n">
        <v>1201.92307692308</v>
      </c>
      <c r="S72" s="62" t="n">
        <v>1190.47619047619</v>
      </c>
      <c r="T72" s="62" t="n">
        <v>1165.50116550117</v>
      </c>
      <c r="U72" s="62" t="n">
        <v>1157.40740740741</v>
      </c>
      <c r="V72" s="62" t="n">
        <v>1149.42528735632</v>
      </c>
      <c r="W72" s="62" t="n">
        <v>1149.42528735632</v>
      </c>
      <c r="X72" s="62" t="n">
        <v>1157.40740740741</v>
      </c>
      <c r="Y72" s="62" t="n">
        <v>1146.78899082569</v>
      </c>
      <c r="Z72" s="63" t="n">
        <v>1277.14932126697</v>
      </c>
      <c r="AA72" s="61" t="n">
        <v>1219.45701357466</v>
      </c>
      <c r="AB72" s="62" t="n">
        <v>954.545454545455</v>
      </c>
      <c r="AC72" s="62" t="n">
        <v>2676.45977011494</v>
      </c>
      <c r="AD72" s="62" t="n">
        <v>954.545454545455</v>
      </c>
      <c r="AE72" s="62" t="n">
        <v>941.704035874439</v>
      </c>
      <c r="AF72" s="62" t="n">
        <v>1487.69047619048</v>
      </c>
      <c r="AG72" s="62" t="n">
        <v>891.71974522293</v>
      </c>
      <c r="AH72" s="62" t="n">
        <v>882.352941176471</v>
      </c>
      <c r="AI72" s="62" t="n">
        <v>983.850931677019</v>
      </c>
      <c r="AJ72" s="62" t="n">
        <v>867.768595041322</v>
      </c>
      <c r="AK72" s="62" t="n">
        <v>867.768595041322</v>
      </c>
      <c r="AL72" s="63" t="n">
        <v>857.142857142857</v>
      </c>
    </row>
    <row r="73" customFormat="false" ht="15" hidden="false" customHeight="false" outlineLevel="0" collapsed="false">
      <c r="B73" s="64" t="s">
        <v>251</v>
      </c>
      <c r="C73" s="61" t="n">
        <v>0</v>
      </c>
      <c r="D73" s="62" t="n">
        <v>0</v>
      </c>
      <c r="E73" s="62" t="n">
        <v>0</v>
      </c>
      <c r="F73" s="62" t="n">
        <v>0</v>
      </c>
      <c r="G73" s="62" t="n">
        <v>0</v>
      </c>
      <c r="H73" s="62" t="n">
        <v>0</v>
      </c>
      <c r="I73" s="62" t="n">
        <v>0</v>
      </c>
      <c r="J73" s="62" t="n">
        <v>0</v>
      </c>
      <c r="K73" s="62" t="n">
        <v>0</v>
      </c>
      <c r="L73" s="62" t="n">
        <v>0</v>
      </c>
      <c r="M73" s="62" t="n">
        <v>0</v>
      </c>
      <c r="N73" s="63" t="n">
        <v>0</v>
      </c>
      <c r="O73" s="61" t="n">
        <v>0</v>
      </c>
      <c r="P73" s="62" t="n">
        <v>0</v>
      </c>
      <c r="Q73" s="62" t="n">
        <v>0</v>
      </c>
      <c r="R73" s="62" t="n">
        <v>0</v>
      </c>
      <c r="S73" s="62" t="n">
        <v>0</v>
      </c>
      <c r="T73" s="62" t="n">
        <v>0</v>
      </c>
      <c r="U73" s="62" t="n">
        <v>0</v>
      </c>
      <c r="V73" s="62" t="n">
        <v>0</v>
      </c>
      <c r="W73" s="62" t="n">
        <v>0</v>
      </c>
      <c r="X73" s="62" t="n">
        <v>0</v>
      </c>
      <c r="Y73" s="62" t="n">
        <v>0</v>
      </c>
      <c r="Z73" s="63" t="n">
        <v>0</v>
      </c>
      <c r="AA73" s="61" t="n">
        <v>0</v>
      </c>
      <c r="AB73" s="62" t="n">
        <v>0</v>
      </c>
      <c r="AC73" s="62" t="n">
        <v>0</v>
      </c>
      <c r="AD73" s="62" t="n">
        <v>0</v>
      </c>
      <c r="AE73" s="62" t="n">
        <v>0</v>
      </c>
      <c r="AF73" s="62" t="n">
        <v>0</v>
      </c>
      <c r="AG73" s="62" t="n">
        <v>0</v>
      </c>
      <c r="AH73" s="62" t="n">
        <v>0</v>
      </c>
      <c r="AI73" s="62" t="n">
        <v>0</v>
      </c>
      <c r="AJ73" s="62" t="n">
        <v>0</v>
      </c>
      <c r="AK73" s="62" t="n">
        <v>0</v>
      </c>
      <c r="AL73" s="63" t="n">
        <v>0</v>
      </c>
    </row>
    <row r="74" customFormat="false" ht="15" hidden="false" customHeight="false" outlineLevel="0" collapsed="false">
      <c r="B74" s="64" t="s">
        <v>252</v>
      </c>
      <c r="C74" s="61" t="n">
        <v>0</v>
      </c>
      <c r="D74" s="62" t="n">
        <v>4500</v>
      </c>
      <c r="E74" s="62" t="n">
        <v>0</v>
      </c>
      <c r="F74" s="62" t="n">
        <v>0</v>
      </c>
      <c r="G74" s="62" t="n">
        <v>0</v>
      </c>
      <c r="H74" s="62" t="n">
        <v>0</v>
      </c>
      <c r="I74" s="62" t="n">
        <v>0</v>
      </c>
      <c r="J74" s="62" t="n">
        <v>0</v>
      </c>
      <c r="K74" s="62" t="n">
        <v>0</v>
      </c>
      <c r="L74" s="62" t="n">
        <v>0</v>
      </c>
      <c r="M74" s="62" t="n">
        <v>0</v>
      </c>
      <c r="N74" s="63" t="n">
        <v>0</v>
      </c>
      <c r="O74" s="61" t="n">
        <v>0</v>
      </c>
      <c r="P74" s="62" t="n">
        <v>0</v>
      </c>
      <c r="Q74" s="62" t="n">
        <v>0</v>
      </c>
      <c r="R74" s="62" t="n">
        <v>0</v>
      </c>
      <c r="S74" s="62" t="n">
        <v>0</v>
      </c>
      <c r="T74" s="62" t="n">
        <v>0</v>
      </c>
      <c r="U74" s="62" t="n">
        <v>0</v>
      </c>
      <c r="V74" s="62" t="n">
        <v>344.827586206897</v>
      </c>
      <c r="W74" s="62" t="n">
        <v>0</v>
      </c>
      <c r="X74" s="62" t="n">
        <v>249.384259259259</v>
      </c>
      <c r="Y74" s="62" t="n">
        <v>275.229357798165</v>
      </c>
      <c r="Z74" s="63" t="n">
        <v>199.095022624434</v>
      </c>
      <c r="AA74" s="61" t="n">
        <v>226.244343891403</v>
      </c>
      <c r="AB74" s="62" t="n">
        <v>75</v>
      </c>
      <c r="AC74" s="62" t="n">
        <v>696.551724137931</v>
      </c>
      <c r="AD74" s="62" t="n">
        <v>0</v>
      </c>
      <c r="AE74" s="62" t="n">
        <v>0</v>
      </c>
      <c r="AF74" s="62" t="n">
        <v>32.4675324675325</v>
      </c>
      <c r="AG74" s="62" t="n">
        <v>55.2016985138004</v>
      </c>
      <c r="AH74" s="62" t="n">
        <v>0</v>
      </c>
      <c r="AI74" s="62" t="n">
        <v>0</v>
      </c>
      <c r="AJ74" s="62" t="n">
        <v>72.3140495867769</v>
      </c>
      <c r="AK74" s="62" t="n">
        <v>0</v>
      </c>
      <c r="AL74" s="63" t="n">
        <v>0</v>
      </c>
    </row>
    <row r="75" customFormat="false" ht="15" hidden="false" customHeight="false" outlineLevel="0" collapsed="false">
      <c r="B75" s="64" t="s">
        <v>253</v>
      </c>
      <c r="C75" s="61" t="n">
        <v>0</v>
      </c>
      <c r="D75" s="62" t="n">
        <v>0</v>
      </c>
      <c r="E75" s="62" t="n">
        <v>0</v>
      </c>
      <c r="F75" s="62" t="n">
        <v>0</v>
      </c>
      <c r="G75" s="62" t="n">
        <v>52.6315789473684</v>
      </c>
      <c r="H75" s="62" t="n">
        <v>194.300518134715</v>
      </c>
      <c r="I75" s="62" t="n">
        <v>0</v>
      </c>
      <c r="J75" s="62" t="n">
        <v>0</v>
      </c>
      <c r="K75" s="62" t="n">
        <v>1406.64961636829</v>
      </c>
      <c r="L75" s="62" t="n">
        <v>795.419847328244</v>
      </c>
      <c r="M75" s="62" t="n">
        <v>0</v>
      </c>
      <c r="N75" s="63" t="n">
        <v>411.483253588517</v>
      </c>
      <c r="O75" s="61" t="n">
        <v>0</v>
      </c>
      <c r="P75" s="62" t="n">
        <v>468.181818181818</v>
      </c>
      <c r="Q75" s="62" t="n">
        <v>272.727272727273</v>
      </c>
      <c r="R75" s="62" t="n">
        <v>656.25</v>
      </c>
      <c r="S75" s="62" t="n">
        <v>154.761904761905</v>
      </c>
      <c r="T75" s="62" t="n">
        <v>0</v>
      </c>
      <c r="U75" s="62" t="n">
        <v>173.611111111111</v>
      </c>
      <c r="V75" s="62" t="n">
        <v>0</v>
      </c>
      <c r="W75" s="62" t="n">
        <v>0</v>
      </c>
      <c r="X75" s="62" t="n">
        <v>418.238425925926</v>
      </c>
      <c r="Y75" s="62" t="n">
        <v>163.428899082569</v>
      </c>
      <c r="Z75" s="63" t="n">
        <v>989.717194570136</v>
      </c>
      <c r="AA75" s="61" t="n">
        <v>5255.75113122172</v>
      </c>
      <c r="AB75" s="62" t="n">
        <v>909.090909090909</v>
      </c>
      <c r="AC75" s="62" t="n">
        <v>2093.33563218391</v>
      </c>
      <c r="AD75" s="62" t="n">
        <v>498.622727272727</v>
      </c>
      <c r="AE75" s="62" t="n">
        <v>75.4551569506726</v>
      </c>
      <c r="AF75" s="62" t="n">
        <v>258.374458874459</v>
      </c>
      <c r="AG75" s="62" t="n">
        <v>1446.22929936306</v>
      </c>
      <c r="AH75" s="62" t="n">
        <v>128.760504201681</v>
      </c>
      <c r="AI75" s="62" t="n">
        <v>261.360248447205</v>
      </c>
      <c r="AJ75" s="62" t="n">
        <v>462.361570247934</v>
      </c>
      <c r="AK75" s="62" t="n">
        <v>584.028925619835</v>
      </c>
      <c r="AL75" s="63" t="n">
        <v>145.797959183673</v>
      </c>
    </row>
    <row r="76" customFormat="false" ht="15" hidden="false" customHeight="false" outlineLevel="0" collapsed="false">
      <c r="B76" s="64" t="s">
        <v>254</v>
      </c>
      <c r="C76" s="61" t="n">
        <v>0</v>
      </c>
      <c r="D76" s="62" t="n">
        <v>0</v>
      </c>
      <c r="E76" s="62" t="n">
        <v>0</v>
      </c>
      <c r="F76" s="62" t="n">
        <v>0</v>
      </c>
      <c r="G76" s="62" t="n">
        <v>14.2815789473684</v>
      </c>
      <c r="H76" s="62" t="n">
        <v>3219.29533678756</v>
      </c>
      <c r="I76" s="62" t="n">
        <v>1003.8717948718</v>
      </c>
      <c r="J76" s="62" t="n">
        <v>2094.70588235294</v>
      </c>
      <c r="K76" s="62" t="n">
        <v>220.39641943734</v>
      </c>
      <c r="L76" s="62" t="n">
        <v>1049.36132315522</v>
      </c>
      <c r="M76" s="62" t="n">
        <v>1136.7425</v>
      </c>
      <c r="N76" s="63" t="n">
        <v>823.727272727273</v>
      </c>
      <c r="O76" s="61" t="n">
        <v>2967.29176470588</v>
      </c>
      <c r="P76" s="62" t="n">
        <v>2727.27272727273</v>
      </c>
      <c r="Q76" s="62" t="n">
        <v>4980.87727272727</v>
      </c>
      <c r="R76" s="62" t="n">
        <v>2986.64182692308</v>
      </c>
      <c r="S76" s="62" t="n">
        <v>2857.14285714286</v>
      </c>
      <c r="T76" s="62" t="n">
        <v>5639.72027972028</v>
      </c>
      <c r="U76" s="62" t="n">
        <v>2861.1875</v>
      </c>
      <c r="V76" s="62" t="n">
        <v>3772.68965517241</v>
      </c>
      <c r="W76" s="62" t="n">
        <v>4321.94482758621</v>
      </c>
      <c r="X76" s="62" t="n">
        <v>5186.50462962963</v>
      </c>
      <c r="Y76" s="62" t="n">
        <v>13807.3394495413</v>
      </c>
      <c r="Z76" s="63" t="n">
        <v>9917.88687782805</v>
      </c>
      <c r="AA76" s="61" t="n">
        <v>2060.79864253394</v>
      </c>
      <c r="AB76" s="62" t="n">
        <v>1558.76363636364</v>
      </c>
      <c r="AC76" s="62" t="n">
        <v>3704.66436781609</v>
      </c>
      <c r="AD76" s="62" t="n">
        <v>3599.51136363636</v>
      </c>
      <c r="AE76" s="62" t="n">
        <v>3943.15246636771</v>
      </c>
      <c r="AF76" s="62" t="n">
        <v>4323.08008658009</v>
      </c>
      <c r="AG76" s="62" t="n">
        <v>5272.36942675159</v>
      </c>
      <c r="AH76" s="62" t="n">
        <v>4274.02731092437</v>
      </c>
      <c r="AI76" s="62" t="n">
        <v>1544.2132505176</v>
      </c>
      <c r="AJ76" s="62" t="n">
        <v>3037.49586776859</v>
      </c>
      <c r="AK76" s="62" t="n">
        <v>3554.73140495868</v>
      </c>
      <c r="AL76" s="63" t="n">
        <v>3222.06326530612</v>
      </c>
    </row>
    <row r="77" customFormat="false" ht="15" hidden="false" customHeight="false" outlineLevel="0" collapsed="false">
      <c r="B77" s="64" t="s">
        <v>255</v>
      </c>
      <c r="C77" s="61" t="n">
        <v>0</v>
      </c>
      <c r="D77" s="62" t="n">
        <v>0</v>
      </c>
      <c r="E77" s="62" t="n">
        <v>0</v>
      </c>
      <c r="F77" s="62" t="n">
        <v>320.855614973262</v>
      </c>
      <c r="G77" s="62" t="n">
        <v>0</v>
      </c>
      <c r="H77" s="62" t="n">
        <v>310.880829015544</v>
      </c>
      <c r="I77" s="62" t="n">
        <v>0</v>
      </c>
      <c r="J77" s="62" t="n">
        <v>51.150895140665</v>
      </c>
      <c r="K77" s="62" t="n">
        <v>0</v>
      </c>
      <c r="L77" s="62" t="n">
        <v>0</v>
      </c>
      <c r="M77" s="62" t="n">
        <v>500</v>
      </c>
      <c r="N77" s="63" t="n">
        <v>0</v>
      </c>
      <c r="O77" s="61" t="n">
        <v>235.294117647059</v>
      </c>
      <c r="P77" s="62" t="n">
        <v>0</v>
      </c>
      <c r="Q77" s="62" t="n">
        <v>1818.18181818182</v>
      </c>
      <c r="R77" s="62" t="n">
        <v>240.384615384615</v>
      </c>
      <c r="S77" s="62" t="n">
        <v>476.190476190476</v>
      </c>
      <c r="T77" s="62" t="n">
        <v>0</v>
      </c>
      <c r="U77" s="62" t="n">
        <v>277.777777777778</v>
      </c>
      <c r="V77" s="62" t="n">
        <v>91.9540229885058</v>
      </c>
      <c r="W77" s="62" t="n">
        <v>344.827586206897</v>
      </c>
      <c r="X77" s="62" t="n">
        <v>462.962962962963</v>
      </c>
      <c r="Y77" s="62" t="n">
        <v>0</v>
      </c>
      <c r="Z77" s="63" t="n">
        <v>226.244343891403</v>
      </c>
      <c r="AA77" s="61" t="n">
        <v>0</v>
      </c>
      <c r="AB77" s="62" t="n">
        <v>0</v>
      </c>
      <c r="AC77" s="62" t="n">
        <v>919.540229885058</v>
      </c>
      <c r="AD77" s="62" t="n">
        <v>227.272727272727</v>
      </c>
      <c r="AE77" s="62" t="n">
        <v>224.215246636771</v>
      </c>
      <c r="AF77" s="62" t="n">
        <v>1422.07792207792</v>
      </c>
      <c r="AG77" s="62" t="n">
        <v>0</v>
      </c>
      <c r="AH77" s="62" t="n">
        <v>0</v>
      </c>
      <c r="AI77" s="62" t="n">
        <v>103.51966873706</v>
      </c>
      <c r="AJ77" s="62" t="n">
        <v>929.752066115703</v>
      </c>
      <c r="AK77" s="62" t="n">
        <v>1033.05785123967</v>
      </c>
      <c r="AL77" s="63" t="n">
        <v>612.244897959184</v>
      </c>
    </row>
    <row r="78" customFormat="false" ht="15" hidden="false" customHeight="false" outlineLevel="0" collapsed="false">
      <c r="B78" s="64" t="s">
        <v>256</v>
      </c>
      <c r="C78" s="61" t="n">
        <v>4230.78940466824</v>
      </c>
      <c r="D78" s="62" t="n">
        <v>828.205128205128</v>
      </c>
      <c r="E78" s="62" t="n">
        <v>267.060367454068</v>
      </c>
      <c r="F78" s="62" t="n">
        <v>0</v>
      </c>
      <c r="G78" s="62" t="n">
        <v>13.1578947368421</v>
      </c>
      <c r="H78" s="62" t="n">
        <v>-1191.70984455959</v>
      </c>
      <c r="I78" s="62" t="n">
        <v>0</v>
      </c>
      <c r="J78" s="62" t="n">
        <v>0</v>
      </c>
      <c r="K78" s="62" t="n">
        <v>12.7877237851662</v>
      </c>
      <c r="L78" s="62" t="n">
        <v>12417.3027989822</v>
      </c>
      <c r="M78" s="62" t="n">
        <v>6012.5</v>
      </c>
      <c r="N78" s="63" t="n">
        <v>311.004784688995</v>
      </c>
      <c r="O78" s="61" t="n">
        <v>0</v>
      </c>
      <c r="P78" s="62" t="n">
        <v>0</v>
      </c>
      <c r="Q78" s="62" t="n">
        <v>1477.27272727273</v>
      </c>
      <c r="R78" s="62" t="n">
        <v>1923.07692307692</v>
      </c>
      <c r="S78" s="62" t="n">
        <v>1166.66666666667</v>
      </c>
      <c r="T78" s="62" t="n">
        <v>955.710955710956</v>
      </c>
      <c r="U78" s="62" t="n">
        <v>377.314814814815</v>
      </c>
      <c r="V78" s="62" t="n">
        <v>0</v>
      </c>
      <c r="W78" s="62" t="n">
        <v>459.770114942529</v>
      </c>
      <c r="X78" s="62" t="n">
        <v>2165.50925925926</v>
      </c>
      <c r="Y78" s="62" t="n">
        <v>315.733944954128</v>
      </c>
      <c r="Z78" s="63" t="n">
        <v>1683.84615384615</v>
      </c>
      <c r="AA78" s="61" t="n">
        <v>72409.5022624434</v>
      </c>
      <c r="AB78" s="62" t="n">
        <v>35061.0227272727</v>
      </c>
      <c r="AC78" s="62" t="n">
        <v>31717.4367816092</v>
      </c>
      <c r="AD78" s="62" t="n">
        <v>11817.75</v>
      </c>
      <c r="AE78" s="62" t="n">
        <v>13875.6614349776</v>
      </c>
      <c r="AF78" s="62" t="n">
        <v>-7019.92207792208</v>
      </c>
      <c r="AG78" s="62" t="n">
        <v>22718.5138004246</v>
      </c>
      <c r="AH78" s="62" t="n">
        <v>16544.9453781513</v>
      </c>
      <c r="AI78" s="62" t="n">
        <v>13901.4037267081</v>
      </c>
      <c r="AJ78" s="62" t="n">
        <v>25748.1673553719</v>
      </c>
      <c r="AK78" s="62" t="n">
        <v>34001.0082644628</v>
      </c>
      <c r="AL78" s="63" t="n">
        <v>-37066.6183673469</v>
      </c>
    </row>
    <row r="79" customFormat="false" ht="15" hidden="false" customHeight="false" outlineLevel="0" collapsed="false">
      <c r="B79" s="64" t="s">
        <v>257</v>
      </c>
      <c r="C79" s="61" t="n">
        <v>54672.9661683714</v>
      </c>
      <c r="D79" s="62" t="n">
        <v>54775.041025641</v>
      </c>
      <c r="E79" s="62" t="n">
        <v>56068.9396325459</v>
      </c>
      <c r="F79" s="62" t="n">
        <v>57118.3582887701</v>
      </c>
      <c r="G79" s="62" t="n">
        <v>52785.0815789474</v>
      </c>
      <c r="H79" s="62" t="n">
        <v>55342.6580310881</v>
      </c>
      <c r="I79" s="62" t="n">
        <v>55097.1051282051</v>
      </c>
      <c r="J79" s="62" t="n">
        <v>54956.1918158568</v>
      </c>
      <c r="K79" s="62" t="n">
        <v>54956.1918158568</v>
      </c>
      <c r="L79" s="62" t="n">
        <v>85189.727735369</v>
      </c>
      <c r="M79" s="62" t="n">
        <v>100370.49</v>
      </c>
      <c r="N79" s="63" t="n">
        <v>97474.3253588517</v>
      </c>
      <c r="O79" s="61" t="n">
        <v>95460.2611764706</v>
      </c>
      <c r="P79" s="62" t="n">
        <v>92205.9340909091</v>
      </c>
      <c r="Q79" s="62" t="n">
        <v>93502.8090909091</v>
      </c>
      <c r="R79" s="62" t="n">
        <v>98897.2019230769</v>
      </c>
      <c r="S79" s="62" t="n">
        <v>97955.3238095238</v>
      </c>
      <c r="T79" s="62" t="n">
        <v>153850.617715618</v>
      </c>
      <c r="U79" s="62" t="n">
        <v>192337.277777778</v>
      </c>
      <c r="V79" s="62" t="n">
        <v>192798.809195402</v>
      </c>
      <c r="W79" s="62" t="n">
        <v>192798.813793103</v>
      </c>
      <c r="X79" s="62" t="n">
        <v>163404.752314815</v>
      </c>
      <c r="Y79" s="62" t="n">
        <v>161905.628440367</v>
      </c>
      <c r="Z79" s="63" t="n">
        <v>188239.570135747</v>
      </c>
      <c r="AA79" s="61" t="n">
        <v>188239.622171946</v>
      </c>
      <c r="AB79" s="62" t="n">
        <v>189095.256818182</v>
      </c>
      <c r="AC79" s="62" t="n">
        <v>191268.765517241</v>
      </c>
      <c r="AD79" s="62" t="n">
        <v>189095.256818182</v>
      </c>
      <c r="AE79" s="62" t="n">
        <v>186551.374439462</v>
      </c>
      <c r="AF79" s="62" t="n">
        <v>180090.720779221</v>
      </c>
      <c r="AG79" s="62" t="n">
        <v>164879.802547771</v>
      </c>
      <c r="AH79" s="62" t="n">
        <v>162956.981092437</v>
      </c>
      <c r="AI79" s="62" t="n">
        <v>201221.925465838</v>
      </c>
      <c r="AJ79" s="62" t="n">
        <v>201446.578512397</v>
      </c>
      <c r="AK79" s="62" t="n">
        <v>209787.202479339</v>
      </c>
      <c r="AL79" s="63" t="n">
        <v>214602.373469388</v>
      </c>
    </row>
    <row r="80" customFormat="false" ht="15" hidden="false" customHeight="false" outlineLevel="0" collapsed="false">
      <c r="B80" s="64" t="s">
        <v>258</v>
      </c>
      <c r="C80" s="61" t="n">
        <v>624.088644112248</v>
      </c>
      <c r="D80" s="62" t="n">
        <v>697.774358974359</v>
      </c>
      <c r="E80" s="62" t="n">
        <v>714.257217847769</v>
      </c>
      <c r="F80" s="62" t="n">
        <v>727.625668449198</v>
      </c>
      <c r="G80" s="62" t="n">
        <v>716.136842105263</v>
      </c>
      <c r="H80" s="62" t="n">
        <v>705.00518134715</v>
      </c>
      <c r="I80" s="62" t="n">
        <v>376.471794871795</v>
      </c>
      <c r="J80" s="62" t="n">
        <v>375.50895140665</v>
      </c>
      <c r="K80" s="62" t="n">
        <v>375.50895140665</v>
      </c>
      <c r="L80" s="62" t="n">
        <v>373.59796437659</v>
      </c>
      <c r="M80" s="62" t="n">
        <v>367.06</v>
      </c>
      <c r="N80" s="63" t="n">
        <v>351.253588516746</v>
      </c>
      <c r="O80" s="61" t="n">
        <v>388.498823529412</v>
      </c>
      <c r="P80" s="62" t="n">
        <v>133.256818181818</v>
      </c>
      <c r="Q80" s="62" t="n">
        <v>133.256818181818</v>
      </c>
      <c r="R80" s="62" t="n">
        <v>140.944711538462</v>
      </c>
      <c r="S80" s="62" t="n">
        <v>139.602380952381</v>
      </c>
      <c r="T80" s="62" t="n">
        <v>136.67365967366</v>
      </c>
      <c r="U80" s="62" t="n">
        <v>154.333333333333</v>
      </c>
      <c r="V80" s="62" t="n">
        <v>153.268965517241</v>
      </c>
      <c r="W80" s="62" t="n">
        <v>138.064367816092</v>
      </c>
      <c r="X80" s="62" t="n">
        <v>106.456018518519</v>
      </c>
      <c r="Y80" s="62" t="n">
        <v>958.697247706422</v>
      </c>
      <c r="Z80" s="63" t="n">
        <v>941.158371040724</v>
      </c>
      <c r="AA80" s="61" t="n">
        <v>985.463800904977</v>
      </c>
      <c r="AB80" s="62" t="n">
        <v>989.943181818182</v>
      </c>
      <c r="AC80" s="62" t="n">
        <v>1001.32183908046</v>
      </c>
      <c r="AD80" s="62" t="n">
        <v>989.943181818182</v>
      </c>
      <c r="AE80" s="62" t="n">
        <v>976.625560538117</v>
      </c>
      <c r="AF80" s="62" t="n">
        <v>942.80303030303</v>
      </c>
      <c r="AG80" s="62" t="n">
        <v>986.749469214437</v>
      </c>
      <c r="AH80" s="62" t="n">
        <v>1011.10504201681</v>
      </c>
      <c r="AI80" s="62" t="n">
        <v>996.451345755694</v>
      </c>
      <c r="AJ80" s="62" t="n">
        <v>994.392561983471</v>
      </c>
      <c r="AK80" s="62" t="n">
        <v>5675.55578512397</v>
      </c>
      <c r="AL80" s="63" t="n">
        <v>8299.07551020408</v>
      </c>
    </row>
    <row r="81" customFormat="false" ht="15" hidden="false" customHeight="false" outlineLevel="0" collapsed="false">
      <c r="B81" s="64" t="s">
        <v>259</v>
      </c>
      <c r="C81" s="61" t="n">
        <v>20000</v>
      </c>
      <c r="D81" s="61" t="n">
        <v>40000</v>
      </c>
      <c r="E81" s="62" t="n">
        <v>30000</v>
      </c>
      <c r="F81" s="62" t="n">
        <v>30000</v>
      </c>
      <c r="G81" s="62" t="n">
        <v>30000</v>
      </c>
      <c r="H81" s="62" t="n">
        <v>30000</v>
      </c>
      <c r="I81" s="62" t="n">
        <v>30000</v>
      </c>
      <c r="J81" s="62" t="n">
        <v>30000</v>
      </c>
      <c r="K81" s="62" t="n">
        <v>30000</v>
      </c>
      <c r="L81" s="62" t="n">
        <v>30000</v>
      </c>
      <c r="M81" s="62" t="n">
        <v>30000</v>
      </c>
      <c r="N81" s="63" t="n">
        <v>34882.3529411765</v>
      </c>
      <c r="O81" s="61" t="n">
        <v>30000</v>
      </c>
      <c r="P81" s="61" t="n">
        <v>30000</v>
      </c>
      <c r="Q81" s="62" t="n">
        <v>30000</v>
      </c>
      <c r="R81" s="62" t="n">
        <v>30000</v>
      </c>
      <c r="S81" s="62" t="n">
        <v>30000</v>
      </c>
      <c r="T81" s="62" t="n">
        <v>30000</v>
      </c>
      <c r="U81" s="62" t="n">
        <v>30000</v>
      </c>
      <c r="V81" s="62" t="n">
        <v>30000</v>
      </c>
      <c r="W81" s="62" t="n">
        <v>30000</v>
      </c>
      <c r="X81" s="62" t="n">
        <v>30000</v>
      </c>
      <c r="Y81" s="62" t="n">
        <v>30000</v>
      </c>
      <c r="Z81" s="63" t="n">
        <v>30000</v>
      </c>
      <c r="AA81" s="61" t="n">
        <v>30000</v>
      </c>
      <c r="AB81" s="61" t="n">
        <v>29999.9013452915</v>
      </c>
      <c r="AC81" s="62" t="n">
        <v>30000.257918552</v>
      </c>
      <c r="AD81" s="62" t="n">
        <v>30000</v>
      </c>
      <c r="AE81" s="84" t="n">
        <v>30000</v>
      </c>
      <c r="AF81" s="62" t="n">
        <v>30000</v>
      </c>
      <c r="AG81" s="62" t="n">
        <v>30000</v>
      </c>
      <c r="AH81" s="62" t="n">
        <v>30000</v>
      </c>
      <c r="AI81" s="62" t="n">
        <v>30000</v>
      </c>
      <c r="AJ81" s="62" t="n">
        <v>30000</v>
      </c>
      <c r="AK81" s="62" t="n">
        <v>30000</v>
      </c>
      <c r="AL81" s="63" t="n">
        <v>30000</v>
      </c>
    </row>
    <row r="82" customFormat="false" ht="15" hidden="false" customHeight="false" outlineLevel="0" collapsed="false">
      <c r="B82" s="54" t="s">
        <v>260</v>
      </c>
      <c r="C82" s="76" t="n">
        <v>81482.9976396538</v>
      </c>
      <c r="D82" s="76" t="n">
        <v>109349.08974359</v>
      </c>
      <c r="E82" s="76" t="n">
        <v>89295.6640419948</v>
      </c>
      <c r="F82" s="76" t="n">
        <v>90092.3128342246</v>
      </c>
      <c r="G82" s="76" t="n">
        <v>84928.6578947369</v>
      </c>
      <c r="H82" s="76" t="n">
        <v>91222.5906735751</v>
      </c>
      <c r="I82" s="76" t="n">
        <v>87871.5025641026</v>
      </c>
      <c r="J82" s="76" t="n">
        <v>89169.0332480818</v>
      </c>
      <c r="K82" s="76" t="n">
        <v>89221.4782608696</v>
      </c>
      <c r="L82" s="76" t="n">
        <v>132041.921119593</v>
      </c>
      <c r="M82" s="76" t="n">
        <v>140021.71</v>
      </c>
      <c r="N82" s="76" t="n">
        <v>176318.541936392</v>
      </c>
      <c r="O82" s="76" t="n">
        <v>132995.797647059</v>
      </c>
      <c r="P82" s="76" t="n">
        <v>127591.556818182</v>
      </c>
      <c r="Q82" s="76" t="n">
        <v>136608.259090909</v>
      </c>
      <c r="R82" s="76" t="n">
        <v>137531.879807692</v>
      </c>
      <c r="S82" s="76" t="n">
        <v>135335.664285714</v>
      </c>
      <c r="T82" s="76" t="n">
        <v>193397.641025641</v>
      </c>
      <c r="U82" s="76" t="n">
        <v>228756.733796296</v>
      </c>
      <c r="V82" s="76" t="n">
        <v>230314.979310345</v>
      </c>
      <c r="W82" s="76" t="n">
        <v>231433.197701149</v>
      </c>
      <c r="X82" s="76" t="n">
        <v>204515.032407407</v>
      </c>
      <c r="Y82" s="76" t="n">
        <v>210462.066513761</v>
      </c>
      <c r="Z82" s="76" t="n">
        <v>237096.470588235</v>
      </c>
      <c r="AA82" s="76" t="n">
        <v>302828.966063348</v>
      </c>
      <c r="AB82" s="76" t="n">
        <v>264244.887708928</v>
      </c>
      <c r="AC82" s="76" t="n">
        <v>270576.471711656</v>
      </c>
      <c r="AD82" s="76" t="n">
        <v>245945.884090909</v>
      </c>
      <c r="AE82" s="76" t="n">
        <v>245098.757847534</v>
      </c>
      <c r="AF82" s="76" t="n">
        <v>218177.188311688</v>
      </c>
      <c r="AG82" s="76" t="n">
        <v>234760.806794055</v>
      </c>
      <c r="AH82" s="76" t="n">
        <v>221902.636554622</v>
      </c>
      <c r="AI82" s="76" t="n">
        <v>256246.546583851</v>
      </c>
      <c r="AJ82" s="76" t="n">
        <v>272277.619834711</v>
      </c>
      <c r="AK82" s="76" t="n">
        <v>293181.099173554</v>
      </c>
      <c r="AL82" s="76" t="n">
        <v>212792.624489796</v>
      </c>
    </row>
    <row r="83" customFormat="false" ht="15" hidden="false" customHeight="false" outlineLevel="0" collapsed="false">
      <c r="B83" s="64"/>
      <c r="C83" s="81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80"/>
      <c r="O83" s="81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80"/>
      <c r="AA83" s="81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80"/>
    </row>
    <row r="84" customFormat="false" ht="16.5" hidden="false" customHeight="false" outlineLevel="0" collapsed="false">
      <c r="B84" s="54" t="s">
        <v>261</v>
      </c>
      <c r="C84" s="77" t="n">
        <v>695875.321269341</v>
      </c>
      <c r="D84" s="77" t="n">
        <v>124208.464102564</v>
      </c>
      <c r="E84" s="77" t="n">
        <v>158192.48031496</v>
      </c>
      <c r="F84" s="77" t="n">
        <v>-54039.7085561497</v>
      </c>
      <c r="G84" s="77" t="n">
        <v>354558.105263158</v>
      </c>
      <c r="H84" s="77" t="n">
        <v>295292.080310881</v>
      </c>
      <c r="I84" s="77" t="n">
        <v>83610.2282051282</v>
      </c>
      <c r="J84" s="77" t="n">
        <v>-88125.3043478261</v>
      </c>
      <c r="K84" s="77" t="n">
        <v>-127401.57544757</v>
      </c>
      <c r="L84" s="77" t="n">
        <v>615094.870229008</v>
      </c>
      <c r="M84" s="77" t="n">
        <v>807954.9925</v>
      </c>
      <c r="N84" s="77" t="n">
        <v>534017.498733465</v>
      </c>
      <c r="O84" s="77" t="n">
        <v>497687.061176471</v>
      </c>
      <c r="P84" s="77" t="n">
        <v>-11078.8681818182</v>
      </c>
      <c r="Q84" s="77" t="n">
        <v>-71235.7409090909</v>
      </c>
      <c r="R84" s="77" t="n">
        <v>252678.865384615</v>
      </c>
      <c r="S84" s="77" t="n">
        <v>178209.645238095</v>
      </c>
      <c r="T84" s="77" t="n">
        <v>6854.72494172491</v>
      </c>
      <c r="U84" s="77" t="n">
        <v>-241056.615740741</v>
      </c>
      <c r="V84" s="77" t="n">
        <v>-296316.273563218</v>
      </c>
      <c r="W84" s="77" t="n">
        <v>-315826.229885057</v>
      </c>
      <c r="X84" s="77" t="n">
        <v>16268.5115740741</v>
      </c>
      <c r="Y84" s="77" t="n">
        <v>522337.575688074</v>
      </c>
      <c r="Z84" s="77" t="n">
        <v>557785.330316742</v>
      </c>
      <c r="AA84" s="77" t="n">
        <v>587116.176470588</v>
      </c>
      <c r="AB84" s="77" t="n">
        <v>-63123.1467998368</v>
      </c>
      <c r="AC84" s="77" t="n">
        <v>-236815.825734644</v>
      </c>
      <c r="AD84" s="77" t="n">
        <v>-218695.606818182</v>
      </c>
      <c r="AE84" s="77" t="n">
        <v>152496.771300448</v>
      </c>
      <c r="AF84" s="77" t="n">
        <v>-125696.541125541</v>
      </c>
      <c r="AG84" s="77" t="n">
        <v>-142615.813163482</v>
      </c>
      <c r="AH84" s="77" t="n">
        <v>-415203.823529412</v>
      </c>
      <c r="AI84" s="77" t="n">
        <v>-295250.726708074</v>
      </c>
      <c r="AJ84" s="77" t="n">
        <v>271586.448347107</v>
      </c>
      <c r="AK84" s="77" t="n">
        <v>577289.334710744</v>
      </c>
      <c r="AL84" s="77" t="n">
        <v>456871.426530612</v>
      </c>
    </row>
    <row r="85" customFormat="false" ht="15" hidden="false" customHeight="false" outlineLevel="0" collapsed="false">
      <c r="B85" s="64"/>
      <c r="C85" s="61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3"/>
      <c r="O85" s="61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3"/>
      <c r="AA85" s="61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3"/>
    </row>
    <row r="86" customFormat="false" ht="15" hidden="false" customHeight="false" outlineLevel="0" collapsed="false">
      <c r="B86" s="64" t="s">
        <v>262</v>
      </c>
      <c r="C86" s="61" t="n">
        <v>187824.644987803</v>
      </c>
      <c r="D86" s="62" t="n">
        <v>-12612.0512820513</v>
      </c>
      <c r="E86" s="62" t="n">
        <v>115334.120367142</v>
      </c>
      <c r="F86" s="62" t="n">
        <v>1415.49591683704</v>
      </c>
      <c r="G86" s="62" t="n">
        <v>44509.8366911599</v>
      </c>
      <c r="H86" s="62" t="n">
        <v>76823.949308269</v>
      </c>
      <c r="I86" s="62" t="n">
        <v>24532.8862384061</v>
      </c>
      <c r="J86" s="62" t="n">
        <v>-18342.1155167138</v>
      </c>
      <c r="K86" s="62" t="n">
        <v>-28417.326002682</v>
      </c>
      <c r="L86" s="62" t="n">
        <v>159971.143035465</v>
      </c>
      <c r="M86" s="62" t="n">
        <v>214229.511607311</v>
      </c>
      <c r="N86" s="63" t="n">
        <v>159344.607210039</v>
      </c>
      <c r="O86" s="61" t="n">
        <v>100527.840441177</v>
      </c>
      <c r="P86" s="62" t="n">
        <v>15404.6975852273</v>
      </c>
      <c r="Q86" s="62" t="n">
        <v>-20867.6882102273</v>
      </c>
      <c r="R86" s="62" t="n">
        <v>38317.4338942307</v>
      </c>
      <c r="S86" s="62" t="n">
        <v>79803.137202381</v>
      </c>
      <c r="T86" s="62" t="n">
        <v>9833.91506410261</v>
      </c>
      <c r="U86" s="62" t="n">
        <v>-49340.1067708332</v>
      </c>
      <c r="V86" s="62" t="n">
        <v>-63666.0505747126</v>
      </c>
      <c r="W86" s="62" t="n">
        <v>-66984.283045977</v>
      </c>
      <c r="X86" s="62" t="n">
        <v>11804.1711516204</v>
      </c>
      <c r="Y86" s="62" t="n">
        <v>151032.283400229</v>
      </c>
      <c r="Z86" s="63" t="n">
        <v>144573.984587104</v>
      </c>
      <c r="AA86" s="61" t="n">
        <v>128823.536199095</v>
      </c>
      <c r="AB86" s="62" t="n">
        <v>-14260.0154829546</v>
      </c>
      <c r="AC86" s="62" t="n">
        <v>-55531.9637931035</v>
      </c>
      <c r="AD86" s="62" t="n">
        <v>-32633.3835227273</v>
      </c>
      <c r="AE86" s="62" t="n">
        <v>65176.5430213005</v>
      </c>
      <c r="AF86" s="62" t="n">
        <v>37293.292748918</v>
      </c>
      <c r="AG86" s="62" t="n">
        <v>-10729.6419851377</v>
      </c>
      <c r="AH86" s="62" t="n">
        <v>-72821.7928046219</v>
      </c>
      <c r="AI86" s="62" t="n">
        <v>-45465.6554089026</v>
      </c>
      <c r="AJ86" s="62" t="n">
        <v>-103922.094653926</v>
      </c>
      <c r="AK86" s="62" t="n">
        <v>178208.929881198</v>
      </c>
      <c r="AL86" s="63" t="n">
        <v>161855.814540816</v>
      </c>
    </row>
    <row r="87" customFormat="false" ht="15" hidden="false" customHeight="false" outlineLevel="0" collapsed="false">
      <c r="B87" s="64" t="s">
        <v>263</v>
      </c>
      <c r="C87" s="61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3"/>
      <c r="O87" s="61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3"/>
      <c r="AA87" s="61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3"/>
    </row>
    <row r="88" customFormat="false" ht="15" hidden="false" customHeight="false" outlineLevel="0" collapsed="false">
      <c r="B88" s="64"/>
      <c r="C88" s="61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3"/>
      <c r="O88" s="61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3"/>
      <c r="AA88" s="61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3"/>
    </row>
    <row r="89" customFormat="false" ht="16.5" hidden="false" customHeight="false" outlineLevel="0" collapsed="false">
      <c r="B89" s="54" t="s">
        <v>264</v>
      </c>
      <c r="C89" s="77" t="n">
        <v>508050.676281539</v>
      </c>
      <c r="D89" s="77" t="n">
        <v>136820.515384615</v>
      </c>
      <c r="E89" s="77" t="n">
        <v>42858.3599478185</v>
      </c>
      <c r="F89" s="77" t="n">
        <v>-55455.2044729868</v>
      </c>
      <c r="G89" s="77" t="n">
        <v>310048.268571998</v>
      </c>
      <c r="H89" s="77" t="n">
        <v>218468.131002612</v>
      </c>
      <c r="I89" s="77" t="n">
        <v>59077.3419667222</v>
      </c>
      <c r="J89" s="77" t="n">
        <v>-69783.1888311123</v>
      </c>
      <c r="K89" s="77" t="n">
        <v>-98984.2494448883</v>
      </c>
      <c r="L89" s="77" t="n">
        <v>455123.727193543</v>
      </c>
      <c r="M89" s="77" t="n">
        <v>593725.480892689</v>
      </c>
      <c r="N89" s="77" t="n">
        <v>374672.891523426</v>
      </c>
      <c r="O89" s="77" t="n">
        <v>397159.220735294</v>
      </c>
      <c r="P89" s="77" t="n">
        <v>-26483.5657670455</v>
      </c>
      <c r="Q89" s="77" t="n">
        <v>-50368.0526988636</v>
      </c>
      <c r="R89" s="77" t="n">
        <v>214361.431490385</v>
      </c>
      <c r="S89" s="77" t="n">
        <v>98406.5080357142</v>
      </c>
      <c r="T89" s="77" t="n">
        <v>-2979.1901223777</v>
      </c>
      <c r="U89" s="77" t="n">
        <v>-191716.508969908</v>
      </c>
      <c r="V89" s="77" t="n">
        <v>-232650.222988506</v>
      </c>
      <c r="W89" s="77" t="n">
        <v>-248841.94683908</v>
      </c>
      <c r="X89" s="77" t="n">
        <v>4464.34042245367</v>
      </c>
      <c r="Y89" s="77" t="n">
        <v>371305.292287844</v>
      </c>
      <c r="Z89" s="77" t="n">
        <v>413211.345729638</v>
      </c>
      <c r="AA89" s="77" t="n">
        <v>458292.640271493</v>
      </c>
      <c r="AB89" s="77" t="n">
        <v>-48863.1313168822</v>
      </c>
      <c r="AC89" s="77" t="n">
        <v>-181283.861941541</v>
      </c>
      <c r="AD89" s="77" t="n">
        <v>-186062.223295454</v>
      </c>
      <c r="AE89" s="77" t="n">
        <v>87320.2282791479</v>
      </c>
      <c r="AF89" s="77" t="n">
        <v>-162989.833874459</v>
      </c>
      <c r="AG89" s="77" t="n">
        <v>-131886.171178344</v>
      </c>
      <c r="AH89" s="77" t="n">
        <v>-342382.03072479</v>
      </c>
      <c r="AI89" s="77" t="n">
        <v>-249785.071299172</v>
      </c>
      <c r="AJ89" s="77" t="n">
        <v>375508.543001033</v>
      </c>
      <c r="AK89" s="77" t="n">
        <v>399080.404829546</v>
      </c>
      <c r="AL89" s="77" t="n">
        <v>295015.611989796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1"/>
  </cols>
  <sheetData>
    <row r="2" customFormat="false" ht="15" hidden="false" customHeight="false" outlineLevel="0" collapsed="false">
      <c r="B2" s="17" t="s">
        <v>180</v>
      </c>
      <c r="C2" s="18" t="s">
        <v>181</v>
      </c>
      <c r="D2" s="19" t="s">
        <v>182</v>
      </c>
      <c r="E2" s="19" t="s">
        <v>183</v>
      </c>
      <c r="F2" s="19" t="s">
        <v>184</v>
      </c>
      <c r="G2" s="19" t="s">
        <v>185</v>
      </c>
      <c r="H2" s="19" t="s">
        <v>186</v>
      </c>
      <c r="I2" s="19" t="s">
        <v>187</v>
      </c>
      <c r="J2" s="19" t="s">
        <v>188</v>
      </c>
      <c r="K2" s="19" t="s">
        <v>189</v>
      </c>
      <c r="L2" s="19" t="s">
        <v>190</v>
      </c>
      <c r="M2" s="19" t="s">
        <v>191</v>
      </c>
      <c r="N2" s="19" t="s">
        <v>192</v>
      </c>
      <c r="O2" s="18" t="s">
        <v>181</v>
      </c>
      <c r="P2" s="19" t="s">
        <v>182</v>
      </c>
      <c r="Q2" s="19" t="s">
        <v>183</v>
      </c>
      <c r="R2" s="19" t="s">
        <v>184</v>
      </c>
      <c r="S2" s="19" t="s">
        <v>185</v>
      </c>
      <c r="T2" s="19" t="s">
        <v>186</v>
      </c>
      <c r="U2" s="19" t="s">
        <v>187</v>
      </c>
      <c r="V2" s="19" t="s">
        <v>188</v>
      </c>
      <c r="W2" s="19" t="s">
        <v>189</v>
      </c>
      <c r="X2" s="19" t="s">
        <v>190</v>
      </c>
      <c r="Y2" s="19" t="s">
        <v>191</v>
      </c>
      <c r="Z2" s="19" t="s">
        <v>192</v>
      </c>
      <c r="AA2" s="18" t="s">
        <v>181</v>
      </c>
      <c r="AB2" s="19" t="s">
        <v>182</v>
      </c>
      <c r="AC2" s="19" t="s">
        <v>183</v>
      </c>
      <c r="AD2" s="19" t="s">
        <v>184</v>
      </c>
      <c r="AE2" s="19" t="s">
        <v>185</v>
      </c>
      <c r="AF2" s="19" t="s">
        <v>186</v>
      </c>
      <c r="AG2" s="19" t="s">
        <v>187</v>
      </c>
      <c r="AH2" s="19" t="s">
        <v>188</v>
      </c>
      <c r="AI2" s="19" t="s">
        <v>189</v>
      </c>
      <c r="AJ2" s="19" t="s">
        <v>190</v>
      </c>
      <c r="AK2" s="19" t="s">
        <v>191</v>
      </c>
      <c r="AL2" s="19" t="s">
        <v>192</v>
      </c>
    </row>
    <row r="3" customFormat="false" ht="15" hidden="false" customHeight="false" outlineLevel="0" collapsed="false">
      <c r="B3" s="20"/>
      <c r="C3" s="21" t="s">
        <v>194</v>
      </c>
      <c r="D3" s="21" t="s">
        <v>194</v>
      </c>
      <c r="E3" s="21" t="s">
        <v>194</v>
      </c>
      <c r="F3" s="21" t="s">
        <v>194</v>
      </c>
      <c r="G3" s="21" t="s">
        <v>194</v>
      </c>
      <c r="H3" s="21" t="s">
        <v>194</v>
      </c>
      <c r="I3" s="21" t="s">
        <v>194</v>
      </c>
      <c r="J3" s="21" t="s">
        <v>194</v>
      </c>
      <c r="K3" s="21" t="s">
        <v>194</v>
      </c>
      <c r="L3" s="21" t="s">
        <v>194</v>
      </c>
      <c r="M3" s="21" t="s">
        <v>194</v>
      </c>
      <c r="N3" s="21" t="s">
        <v>194</v>
      </c>
      <c r="O3" s="21" t="s">
        <v>194</v>
      </c>
      <c r="P3" s="21" t="s">
        <v>194</v>
      </c>
      <c r="Q3" s="21" t="s">
        <v>194</v>
      </c>
      <c r="R3" s="21" t="s">
        <v>194</v>
      </c>
      <c r="S3" s="21" t="s">
        <v>194</v>
      </c>
      <c r="T3" s="21" t="s">
        <v>194</v>
      </c>
      <c r="U3" s="21" t="s">
        <v>194</v>
      </c>
      <c r="V3" s="21" t="s">
        <v>194</v>
      </c>
      <c r="W3" s="21" t="s">
        <v>194</v>
      </c>
      <c r="X3" s="21" t="s">
        <v>194</v>
      </c>
      <c r="Y3" s="21" t="s">
        <v>194</v>
      </c>
      <c r="Z3" s="21" t="s">
        <v>194</v>
      </c>
      <c r="AA3" s="21" t="s">
        <v>194</v>
      </c>
      <c r="AB3" s="21" t="s">
        <v>194</v>
      </c>
      <c r="AC3" s="21" t="s">
        <v>194</v>
      </c>
      <c r="AD3" s="21" t="s">
        <v>194</v>
      </c>
      <c r="AE3" s="21" t="s">
        <v>194</v>
      </c>
      <c r="AF3" s="21" t="s">
        <v>194</v>
      </c>
      <c r="AG3" s="21" t="s">
        <v>194</v>
      </c>
      <c r="AH3" s="21" t="s">
        <v>194</v>
      </c>
      <c r="AI3" s="21" t="s">
        <v>194</v>
      </c>
      <c r="AJ3" s="21" t="s">
        <v>194</v>
      </c>
      <c r="AK3" s="21" t="s">
        <v>194</v>
      </c>
      <c r="AL3" s="21" t="s">
        <v>194</v>
      </c>
    </row>
    <row r="4" customFormat="false" ht="15" hidden="false" customHeight="false" outlineLevel="0" collapsed="false">
      <c r="B4" s="22" t="s">
        <v>195</v>
      </c>
      <c r="C4" s="23" t="n">
        <v>227</v>
      </c>
      <c r="D4" s="24" t="n">
        <v>329</v>
      </c>
      <c r="E4" s="24" t="n">
        <v>338</v>
      </c>
      <c r="F4" s="24" t="n">
        <v>360</v>
      </c>
      <c r="G4" s="24" t="n">
        <v>520</v>
      </c>
      <c r="H4" s="24" t="n">
        <v>681</v>
      </c>
      <c r="I4" s="24" t="n">
        <v>772</v>
      </c>
      <c r="J4" s="24" t="n">
        <v>795</v>
      </c>
      <c r="K4" s="24" t="n">
        <v>825</v>
      </c>
      <c r="L4" s="24" t="n">
        <v>1118</v>
      </c>
      <c r="M4" s="24" t="n">
        <v>1552</v>
      </c>
      <c r="N4" s="25" t="n">
        <v>2100</v>
      </c>
      <c r="O4" s="23" t="n">
        <v>355</v>
      </c>
      <c r="P4" s="24" t="n">
        <v>473</v>
      </c>
      <c r="Q4" s="24" t="n">
        <v>566</v>
      </c>
      <c r="R4" s="24" t="n">
        <v>810</v>
      </c>
      <c r="S4" s="24" t="n">
        <v>1217</v>
      </c>
      <c r="T4" s="24" t="n">
        <v>1459</v>
      </c>
      <c r="U4" s="24" t="n">
        <v>1579</v>
      </c>
      <c r="V4" s="24" t="n">
        <v>1658</v>
      </c>
      <c r="W4" s="24" t="n">
        <v>1683</v>
      </c>
      <c r="X4" s="24" t="n">
        <v>1905</v>
      </c>
      <c r="Y4" s="24" t="n">
        <v>2316</v>
      </c>
      <c r="Z4" s="25" t="n">
        <v>2788</v>
      </c>
      <c r="AA4" s="23" t="n">
        <v>487</v>
      </c>
      <c r="AB4" s="24" t="n">
        <v>707</v>
      </c>
      <c r="AC4" s="24" t="n">
        <v>764</v>
      </c>
      <c r="AD4" s="24" t="n">
        <v>865</v>
      </c>
      <c r="AE4" s="24" t="n">
        <v>1172</v>
      </c>
      <c r="AF4" s="24" t="n">
        <v>1456</v>
      </c>
      <c r="AG4" s="24" t="n">
        <v>1685</v>
      </c>
      <c r="AH4" s="24" t="n">
        <v>1784</v>
      </c>
      <c r="AI4" s="24" t="n">
        <v>1844</v>
      </c>
      <c r="AJ4" s="24" t="n">
        <v>2376</v>
      </c>
      <c r="AK4" s="24" t="n">
        <v>3171</v>
      </c>
      <c r="AL4" s="25" t="n">
        <v>3753</v>
      </c>
    </row>
    <row r="5" customFormat="false" ht="15" hidden="false" customHeight="false" outlineLevel="0" collapsed="false">
      <c r="B5" s="26" t="s">
        <v>196</v>
      </c>
      <c r="C5" s="27" t="n">
        <v>0</v>
      </c>
      <c r="D5" s="28" t="n">
        <v>0</v>
      </c>
      <c r="E5" s="28" t="n">
        <v>141</v>
      </c>
      <c r="F5" s="28" t="n">
        <v>257</v>
      </c>
      <c r="G5" s="28" t="n">
        <v>368</v>
      </c>
      <c r="H5" s="28" t="n">
        <v>478</v>
      </c>
      <c r="I5" s="28" t="n">
        <v>572</v>
      </c>
      <c r="J5" s="28" t="n">
        <v>669</v>
      </c>
      <c r="K5" s="28" t="n">
        <v>681</v>
      </c>
      <c r="L5" s="28" t="n">
        <v>687</v>
      </c>
      <c r="M5" s="28" t="n">
        <v>687</v>
      </c>
      <c r="N5" s="29" t="n">
        <v>715</v>
      </c>
      <c r="O5" s="27" t="n">
        <v>7</v>
      </c>
      <c r="P5" s="28" t="n">
        <v>192</v>
      </c>
      <c r="Q5" s="28" t="n">
        <v>643</v>
      </c>
      <c r="R5" s="28" t="n">
        <v>846</v>
      </c>
      <c r="S5" s="28" t="n">
        <v>973</v>
      </c>
      <c r="T5" s="28" t="n">
        <v>1136</v>
      </c>
      <c r="U5" s="28" t="n">
        <v>1262</v>
      </c>
      <c r="V5" s="28" t="n">
        <v>1500</v>
      </c>
      <c r="W5" s="28" t="n">
        <v>1741</v>
      </c>
      <c r="X5" s="28" t="n">
        <v>1811</v>
      </c>
      <c r="Y5" s="28" t="n">
        <v>1921</v>
      </c>
      <c r="Z5" s="29" t="n">
        <v>2031</v>
      </c>
      <c r="AA5" s="27" t="n">
        <v>300</v>
      </c>
      <c r="AB5" s="28" t="n">
        <v>780</v>
      </c>
      <c r="AC5" s="28" t="n">
        <v>1200</v>
      </c>
      <c r="AD5" s="28" t="n">
        <v>1566</v>
      </c>
      <c r="AE5" s="28" t="n">
        <v>1883</v>
      </c>
      <c r="AF5" s="28" t="n">
        <v>2244</v>
      </c>
      <c r="AG5" s="28" t="n">
        <v>2639</v>
      </c>
      <c r="AH5" s="28" t="n">
        <v>3094</v>
      </c>
      <c r="AI5" s="28" t="n">
        <v>3575</v>
      </c>
      <c r="AJ5" s="28" t="n">
        <v>3901</v>
      </c>
      <c r="AK5" s="28" t="n">
        <v>4085</v>
      </c>
      <c r="AL5" s="29" t="n">
        <v>4258</v>
      </c>
    </row>
    <row r="6" customFormat="false" ht="15" hidden="false" customHeight="false" outlineLevel="0" collapsed="false">
      <c r="B6" s="26" t="s">
        <v>63</v>
      </c>
      <c r="C6" s="27" t="n">
        <v>227</v>
      </c>
      <c r="D6" s="28" t="n">
        <v>329</v>
      </c>
      <c r="E6" s="28" t="n">
        <v>479</v>
      </c>
      <c r="F6" s="28" t="n">
        <v>617</v>
      </c>
      <c r="G6" s="28" t="n">
        <v>888</v>
      </c>
      <c r="H6" s="28" t="n">
        <v>1159</v>
      </c>
      <c r="I6" s="28" t="n">
        <v>1344</v>
      </c>
      <c r="J6" s="28" t="n">
        <v>1464</v>
      </c>
      <c r="K6" s="28" t="n">
        <v>1506</v>
      </c>
      <c r="L6" s="28" t="n">
        <v>1805</v>
      </c>
      <c r="M6" s="28" t="n">
        <v>2239</v>
      </c>
      <c r="N6" s="29" t="n">
        <v>2815</v>
      </c>
      <c r="O6" s="27" t="n">
        <v>362</v>
      </c>
      <c r="P6" s="28" t="n">
        <v>665</v>
      </c>
      <c r="Q6" s="28" t="n">
        <v>1209</v>
      </c>
      <c r="R6" s="28" t="n">
        <v>1656</v>
      </c>
      <c r="S6" s="28" t="n">
        <v>2190</v>
      </c>
      <c r="T6" s="28" t="n">
        <v>2595</v>
      </c>
      <c r="U6" s="28" t="n">
        <v>2841</v>
      </c>
      <c r="V6" s="28" t="n">
        <v>3158</v>
      </c>
      <c r="W6" s="28" t="n">
        <v>3424</v>
      </c>
      <c r="X6" s="28" t="n">
        <v>3716</v>
      </c>
      <c r="Y6" s="28" t="n">
        <v>4237</v>
      </c>
      <c r="Z6" s="29" t="n">
        <v>4819</v>
      </c>
      <c r="AA6" s="27" t="n">
        <v>787</v>
      </c>
      <c r="AB6" s="28" t="n">
        <v>1487</v>
      </c>
      <c r="AC6" s="28" t="n">
        <v>1964</v>
      </c>
      <c r="AD6" s="28" t="n">
        <v>2431</v>
      </c>
      <c r="AE6" s="28" t="n">
        <v>3055</v>
      </c>
      <c r="AF6" s="28" t="n">
        <v>3700</v>
      </c>
      <c r="AG6" s="28" t="n">
        <v>4324</v>
      </c>
      <c r="AH6" s="28" t="n">
        <v>4878</v>
      </c>
      <c r="AI6" s="28" t="n">
        <v>5419</v>
      </c>
      <c r="AJ6" s="28" t="n">
        <v>6277</v>
      </c>
      <c r="AK6" s="28" t="n">
        <v>7256</v>
      </c>
      <c r="AL6" s="29" t="n">
        <v>8011</v>
      </c>
    </row>
    <row r="7" customFormat="false" ht="15" hidden="false" customHeight="false" outlineLevel="0" collapsed="false">
      <c r="B7" s="26"/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27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9"/>
    </row>
    <row r="8" customFormat="false" ht="15" hidden="false" customHeight="false" outlineLevel="0" collapsed="false">
      <c r="B8" s="26" t="s">
        <v>197</v>
      </c>
      <c r="C8" s="27" t="n">
        <v>57</v>
      </c>
      <c r="D8" s="28" t="n">
        <v>57</v>
      </c>
      <c r="E8" s="28" t="n">
        <v>57</v>
      </c>
      <c r="F8" s="28" t="n">
        <v>57</v>
      </c>
      <c r="G8" s="28" t="n">
        <v>57.8</v>
      </c>
      <c r="H8" s="28" t="n">
        <v>59</v>
      </c>
      <c r="I8" s="28" t="n">
        <v>59.4285714285714</v>
      </c>
      <c r="J8" s="28" t="n">
        <v>60.125</v>
      </c>
      <c r="K8" s="28" t="n">
        <v>60.6666666666667</v>
      </c>
      <c r="L8" s="28" t="n">
        <v>63.2</v>
      </c>
      <c r="M8" s="28" t="n">
        <v>66</v>
      </c>
      <c r="N8" s="29" t="n">
        <v>68.3333333333333</v>
      </c>
      <c r="O8" s="27" t="n">
        <v>90</v>
      </c>
      <c r="P8" s="28" t="n">
        <v>87.5</v>
      </c>
      <c r="Q8" s="28" t="n">
        <v>86.3333333333333</v>
      </c>
      <c r="R8" s="28" t="n">
        <v>86.5</v>
      </c>
      <c r="S8" s="28" t="n">
        <v>88.8</v>
      </c>
      <c r="T8" s="28" t="n">
        <v>89.3333333333333</v>
      </c>
      <c r="U8" s="28" t="n">
        <v>88</v>
      </c>
      <c r="V8" s="28" t="n">
        <v>86.375</v>
      </c>
      <c r="W8" s="28" t="n">
        <v>84.4444444444444</v>
      </c>
      <c r="X8" s="28" t="n">
        <v>83.1</v>
      </c>
      <c r="Y8" s="28" t="n">
        <v>82</v>
      </c>
      <c r="Z8" s="29" t="n">
        <v>87.4166666666667</v>
      </c>
      <c r="AA8" s="27" t="n">
        <v>137</v>
      </c>
      <c r="AB8" s="28" t="n">
        <v>134.5</v>
      </c>
      <c r="AC8" s="28" t="n">
        <v>127.333333333333</v>
      </c>
      <c r="AD8" s="28" t="n">
        <v>126</v>
      </c>
      <c r="AE8" s="28" t="n">
        <v>128.2</v>
      </c>
      <c r="AF8" s="28" t="n">
        <v>128.5</v>
      </c>
      <c r="AG8" s="28" t="n">
        <v>128.142857142857</v>
      </c>
      <c r="AH8" s="28" t="n">
        <v>126.625</v>
      </c>
      <c r="AI8" s="28" t="n">
        <v>125</v>
      </c>
      <c r="AJ8" s="28" t="n">
        <v>128</v>
      </c>
      <c r="AK8" s="28" t="n">
        <v>131.636363636364</v>
      </c>
      <c r="AL8" s="29" t="n">
        <v>134.416666666667</v>
      </c>
    </row>
    <row r="9" customFormat="false" ht="15" hidden="false" customHeight="false" outlineLevel="0" collapsed="false">
      <c r="B9" s="30" t="s">
        <v>198</v>
      </c>
      <c r="C9" s="31" t="n">
        <v>3.98245614035088</v>
      </c>
      <c r="D9" s="32" t="n">
        <v>2.8859649122807</v>
      </c>
      <c r="E9" s="32" t="n">
        <v>2.80116959064327</v>
      </c>
      <c r="F9" s="32" t="n">
        <v>2.70614035087719</v>
      </c>
      <c r="G9" s="32" t="n">
        <v>3.07266435986159</v>
      </c>
      <c r="H9" s="32" t="n">
        <v>3.27401129943503</v>
      </c>
      <c r="I9" s="32" t="n">
        <v>3.23076923076923</v>
      </c>
      <c r="J9" s="32" t="n">
        <v>3.04365904365904</v>
      </c>
      <c r="K9" s="32" t="n">
        <v>2.75824175824176</v>
      </c>
      <c r="L9" s="32" t="n">
        <v>2.85601265822785</v>
      </c>
      <c r="M9" s="32" t="n">
        <v>3.08402203856749</v>
      </c>
      <c r="N9" s="33" t="n">
        <v>3.43292682926829</v>
      </c>
      <c r="O9" s="31" t="n">
        <v>3.85106382978723</v>
      </c>
      <c r="P9" s="32" t="n">
        <v>3.8</v>
      </c>
      <c r="Q9" s="32" t="n">
        <v>4.66795366795367</v>
      </c>
      <c r="R9" s="32" t="n">
        <v>4.78612716763006</v>
      </c>
      <c r="S9" s="32" t="n">
        <v>4.93243243243243</v>
      </c>
      <c r="T9" s="32" t="n">
        <v>4.84141791044776</v>
      </c>
      <c r="U9" s="32" t="n">
        <v>4.61201298701299</v>
      </c>
      <c r="V9" s="32" t="n">
        <v>4.59623733719247</v>
      </c>
      <c r="W9" s="32" t="n">
        <v>4.56315789473684</v>
      </c>
      <c r="X9" s="32" t="n">
        <v>4.53790613718412</v>
      </c>
      <c r="Y9" s="32" t="n">
        <v>4.76718403547672</v>
      </c>
      <c r="Z9" s="33" t="n">
        <v>5.08120287719906</v>
      </c>
      <c r="AA9" s="31" t="n">
        <v>5.76642335766423</v>
      </c>
      <c r="AB9" s="32" t="n">
        <v>5.55762081784387</v>
      </c>
      <c r="AC9" s="32" t="n">
        <v>5.29057591623037</v>
      </c>
      <c r="AD9" s="32" t="n">
        <v>4.96825396825397</v>
      </c>
      <c r="AE9" s="32" t="n">
        <v>5.00312012480499</v>
      </c>
      <c r="AF9" s="32" t="n">
        <v>5.02075226977951</v>
      </c>
      <c r="AG9" s="32" t="n">
        <v>5.01895206243032</v>
      </c>
      <c r="AH9" s="32" t="n">
        <v>4.99605133267522</v>
      </c>
      <c r="AI9" s="32" t="n">
        <v>4.98666666666667</v>
      </c>
      <c r="AJ9" s="32" t="n">
        <v>5.075</v>
      </c>
      <c r="AK9" s="32" t="n">
        <v>5.21270718232044</v>
      </c>
      <c r="AL9" s="33" t="n">
        <v>5.66893986360818</v>
      </c>
    </row>
    <row r="10" customFormat="false" ht="15" hidden="false" customHeight="false" outlineLevel="0" collapsed="false">
      <c r="B10" s="36" t="s">
        <v>199</v>
      </c>
      <c r="C10" s="37" t="n">
        <v>3.813</v>
      </c>
      <c r="D10" s="37" t="n">
        <v>3.9</v>
      </c>
      <c r="E10" s="37" t="n">
        <v>3.81</v>
      </c>
      <c r="F10" s="37" t="n">
        <v>3.74</v>
      </c>
      <c r="G10" s="37" t="n">
        <v>3.8</v>
      </c>
      <c r="H10" s="37" t="n">
        <v>3.86</v>
      </c>
      <c r="I10" s="37" t="n">
        <v>3.9</v>
      </c>
      <c r="J10" s="37" t="n">
        <v>3.91</v>
      </c>
      <c r="K10" s="37" t="n">
        <v>3.91</v>
      </c>
      <c r="L10" s="37" t="n">
        <v>3.93</v>
      </c>
      <c r="M10" s="37" t="n">
        <v>4</v>
      </c>
      <c r="N10" s="43" t="n">
        <v>4.18</v>
      </c>
      <c r="O10" s="37" t="n">
        <v>4.25</v>
      </c>
      <c r="P10" s="37" t="n">
        <v>4.4</v>
      </c>
      <c r="Q10" s="37" t="n">
        <v>4.4</v>
      </c>
      <c r="R10" s="37" t="n">
        <v>4.16</v>
      </c>
      <c r="S10" s="37" t="n">
        <v>4.2</v>
      </c>
      <c r="T10" s="37" t="n">
        <v>4.29</v>
      </c>
      <c r="U10" s="37" t="n">
        <v>4.32</v>
      </c>
      <c r="V10" s="37" t="n">
        <v>4.35</v>
      </c>
      <c r="W10" s="37" t="n">
        <v>4.35</v>
      </c>
      <c r="X10" s="37" t="n">
        <v>4.32</v>
      </c>
      <c r="Y10" s="37" t="n">
        <v>4.36</v>
      </c>
      <c r="Z10" s="43" t="n">
        <v>4.42</v>
      </c>
      <c r="AA10" s="37" t="n">
        <v>4.42</v>
      </c>
      <c r="AB10" s="37" t="n">
        <v>4.4</v>
      </c>
      <c r="AC10" s="37" t="n">
        <v>4.35</v>
      </c>
      <c r="AD10" s="37" t="n">
        <v>4.4</v>
      </c>
      <c r="AE10" s="37" t="n">
        <v>4.46</v>
      </c>
      <c r="AF10" s="37" t="n">
        <v>4.62</v>
      </c>
      <c r="AG10" s="37" t="n">
        <v>4.71</v>
      </c>
      <c r="AH10" s="37" t="n">
        <v>4.76</v>
      </c>
      <c r="AI10" s="37" t="n">
        <v>4.83</v>
      </c>
      <c r="AJ10" s="37" t="n">
        <v>4.84</v>
      </c>
      <c r="AK10" s="37" t="n">
        <v>4.84</v>
      </c>
      <c r="AL10" s="43" t="n">
        <v>4.9</v>
      </c>
    </row>
    <row r="11" customFormat="false" ht="15" hidden="false" customHeight="false" outlineLevel="0" collapsed="false">
      <c r="B11" s="36" t="s">
        <v>200</v>
      </c>
      <c r="C11" s="49" t="n">
        <v>3.97</v>
      </c>
      <c r="D11" s="49" t="n">
        <v>3.92</v>
      </c>
      <c r="E11" s="49" t="n">
        <v>3.85</v>
      </c>
      <c r="F11" s="49" t="n">
        <v>3.78</v>
      </c>
      <c r="G11" s="49" t="n">
        <v>3.85</v>
      </c>
      <c r="H11" s="49" t="n">
        <v>3.91</v>
      </c>
      <c r="I11" s="49" t="n">
        <v>3.95</v>
      </c>
      <c r="J11" s="49" t="n">
        <v>3.96</v>
      </c>
      <c r="K11" s="49" t="n">
        <v>3.96</v>
      </c>
      <c r="L11" s="49" t="n">
        <v>3.98</v>
      </c>
      <c r="M11" s="49" t="n">
        <v>4.05</v>
      </c>
      <c r="N11" s="50" t="n">
        <v>4.25</v>
      </c>
      <c r="O11" s="49" t="n">
        <v>4.31</v>
      </c>
      <c r="P11" s="49" t="n">
        <v>4.6</v>
      </c>
      <c r="Q11" s="49" t="n">
        <v>4.36</v>
      </c>
      <c r="R11" s="49" t="n">
        <v>4.2</v>
      </c>
      <c r="S11" s="49" t="n">
        <v>4.25</v>
      </c>
      <c r="T11" s="49" t="n">
        <v>4.34</v>
      </c>
      <c r="U11" s="49" t="n">
        <v>4.37</v>
      </c>
      <c r="V11" s="49" t="n">
        <v>4.4</v>
      </c>
      <c r="W11" s="49" t="n">
        <v>4.4</v>
      </c>
      <c r="X11" s="49" t="n">
        <v>4.37</v>
      </c>
      <c r="Y11" s="49" t="n">
        <v>4.5</v>
      </c>
      <c r="Z11" s="50" t="n">
        <v>4.51</v>
      </c>
      <c r="AA11" s="49" t="n">
        <v>4.51</v>
      </c>
      <c r="AB11" s="49" t="n">
        <v>4.46</v>
      </c>
      <c r="AC11" s="49" t="n">
        <v>4.42</v>
      </c>
      <c r="AD11" s="49" t="n">
        <v>4.46</v>
      </c>
      <c r="AE11" s="49" t="n">
        <v>4.52</v>
      </c>
      <c r="AF11" s="49" t="n">
        <v>4.7</v>
      </c>
      <c r="AG11" s="49" t="n">
        <v>4.75</v>
      </c>
      <c r="AH11" s="49" t="n">
        <v>4.81</v>
      </c>
      <c r="AI11" s="49" t="n">
        <v>4.87</v>
      </c>
      <c r="AJ11" s="49" t="n">
        <v>4.84</v>
      </c>
      <c r="AK11" s="49" t="n">
        <v>4.89</v>
      </c>
      <c r="AL11" s="50" t="n">
        <v>4.91</v>
      </c>
    </row>
    <row r="12" customFormat="false" ht="15" hidden="false" customHeight="false" outlineLevel="0" collapsed="false">
      <c r="B12" s="26" t="s">
        <v>201</v>
      </c>
      <c r="C12" s="51" t="n">
        <v>1695750.79464988</v>
      </c>
      <c r="D12" s="52" t="n">
        <v>2130522.28439347</v>
      </c>
      <c r="E12" s="52" t="n">
        <v>2425139.89331736</v>
      </c>
      <c r="F12" s="52" t="n">
        <v>2594070.85053661</v>
      </c>
      <c r="G12" s="52" t="n">
        <v>3330553.7636945</v>
      </c>
      <c r="H12" s="52" t="n">
        <v>3949048.79996393</v>
      </c>
      <c r="I12" s="52" t="n">
        <v>4289897.32047675</v>
      </c>
      <c r="J12" s="52" t="n">
        <v>4415828.00589875</v>
      </c>
      <c r="K12" s="52" t="n">
        <v>4494507.17213916</v>
      </c>
      <c r="L12" s="52" t="n">
        <v>5971581.42150302</v>
      </c>
      <c r="M12" s="52" t="n">
        <v>7920798.26150302</v>
      </c>
      <c r="N12" s="53" t="n">
        <v>9583421.57490015</v>
      </c>
      <c r="O12" s="51" t="n">
        <v>1171641.93882353</v>
      </c>
      <c r="P12" s="52" t="n">
        <v>1533824.36609626</v>
      </c>
      <c r="Q12" s="52" t="n">
        <v>2011958.5115508</v>
      </c>
      <c r="R12" s="52" t="n">
        <v>2726122.30722388</v>
      </c>
      <c r="S12" s="52" t="n">
        <v>3710488.86436674</v>
      </c>
      <c r="T12" s="52" t="n">
        <v>4213906.09979797</v>
      </c>
      <c r="U12" s="52" t="n">
        <v>4449239.9169276</v>
      </c>
      <c r="V12" s="52" t="n">
        <v>4716415.58129542</v>
      </c>
      <c r="W12" s="52" t="n">
        <v>4917190.48474369</v>
      </c>
      <c r="X12" s="52" t="n">
        <v>5505392.39909555</v>
      </c>
      <c r="Y12" s="52" t="n">
        <v>6985950.25460013</v>
      </c>
      <c r="Z12" s="53" t="n">
        <v>8425998.39713407</v>
      </c>
      <c r="AA12" s="51" t="n">
        <v>1519893.24660634</v>
      </c>
      <c r="AB12" s="52" t="n">
        <v>2162233.8602427</v>
      </c>
      <c r="AC12" s="52" t="n">
        <v>2598182.73840362</v>
      </c>
      <c r="AD12" s="52" t="n">
        <v>3127505.02703998</v>
      </c>
      <c r="AE12" s="52" t="n">
        <v>3971465.62345254</v>
      </c>
      <c r="AF12" s="52" t="n">
        <v>4844469.89617981</v>
      </c>
      <c r="AG12" s="52" t="n">
        <v>5318936.40148767</v>
      </c>
      <c r="AH12" s="52" t="n">
        <v>5595193.91409271</v>
      </c>
      <c r="AI12" s="52" t="n">
        <v>5991039.00311962</v>
      </c>
      <c r="AJ12" s="52" t="n">
        <v>7021056.40601219</v>
      </c>
      <c r="AK12" s="52" t="n">
        <v>8882377.91014442</v>
      </c>
      <c r="AL12" s="53" t="n">
        <v>10631044.8693281</v>
      </c>
    </row>
    <row r="13" customFormat="false" ht="15" hidden="false" customHeight="false" outlineLevel="0" collapsed="false">
      <c r="B13" s="54" t="s">
        <v>202</v>
      </c>
      <c r="C13" s="60" t="n">
        <v>0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9"/>
      <c r="O13" s="60" t="n">
        <v>0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60" t="n">
        <v>0</v>
      </c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9"/>
    </row>
    <row r="14" customFormat="false" ht="15" hidden="false" customHeight="false" outlineLevel="0" collapsed="false">
      <c r="B14" s="54" t="s">
        <v>203</v>
      </c>
      <c r="C14" s="61" t="n">
        <v>0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/>
      <c r="O14" s="61" t="n">
        <v>0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/>
      <c r="AA14" s="61" t="n">
        <v>0</v>
      </c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3"/>
    </row>
    <row r="15" customFormat="false" ht="15" hidden="false" customHeight="false" outlineLevel="0" collapsed="false">
      <c r="B15" s="64" t="s">
        <v>204</v>
      </c>
      <c r="C15" s="61" t="n">
        <v>141652.680304222</v>
      </c>
      <c r="D15" s="62" t="n">
        <v>213517.749534992</v>
      </c>
      <c r="E15" s="62" t="n">
        <v>249574.523813207</v>
      </c>
      <c r="F15" s="62" t="n">
        <v>316697.839321228</v>
      </c>
      <c r="G15" s="62" t="n">
        <v>452975.823531755</v>
      </c>
      <c r="H15" s="62" t="n">
        <v>567433.554101703</v>
      </c>
      <c r="I15" s="62" t="n">
        <v>642217.682306831</v>
      </c>
      <c r="J15" s="62" t="n">
        <v>702737.743687905</v>
      </c>
      <c r="K15" s="62" t="n">
        <v>734186.738572816</v>
      </c>
      <c r="L15" s="62" t="n">
        <v>930775.926867981</v>
      </c>
      <c r="M15" s="62" t="n">
        <v>1138758.47686798</v>
      </c>
      <c r="N15" s="63" t="n">
        <v>1362647.65629382</v>
      </c>
      <c r="O15" s="61" t="n">
        <v>176248.437647059</v>
      </c>
      <c r="P15" s="62" t="n">
        <v>305231.246737968</v>
      </c>
      <c r="Q15" s="62" t="n">
        <v>454354.939919786</v>
      </c>
      <c r="R15" s="62" t="n">
        <v>673132.338958248</v>
      </c>
      <c r="S15" s="62" t="n">
        <v>904918.024672533</v>
      </c>
      <c r="T15" s="62" t="n">
        <v>1029552.5957681</v>
      </c>
      <c r="U15" s="62" t="n">
        <v>1135746.18373107</v>
      </c>
      <c r="V15" s="62" t="n">
        <v>1252660.61591498</v>
      </c>
      <c r="W15" s="62" t="n">
        <v>1355121.97453567</v>
      </c>
      <c r="X15" s="62" t="n">
        <v>1488705.5115727</v>
      </c>
      <c r="Y15" s="62" t="n">
        <v>1697852.8349672</v>
      </c>
      <c r="Z15" s="63" t="n">
        <v>1964901.11551018</v>
      </c>
      <c r="AA15" s="61" t="n">
        <v>304457.631221719</v>
      </c>
      <c r="AB15" s="62" t="n">
        <v>561668.194858083</v>
      </c>
      <c r="AC15" s="62" t="n">
        <v>775119.199455784</v>
      </c>
      <c r="AD15" s="62" t="n">
        <v>1002331.48581942</v>
      </c>
      <c r="AE15" s="62" t="n">
        <v>1224519.72572973</v>
      </c>
      <c r="AF15" s="62" t="n">
        <v>1489094.67161718</v>
      </c>
      <c r="AG15" s="62" t="n">
        <v>1653557.31705242</v>
      </c>
      <c r="AH15" s="62" t="n">
        <v>1859131.58595999</v>
      </c>
      <c r="AI15" s="62" t="n">
        <v>2037426.38099104</v>
      </c>
      <c r="AJ15" s="62" t="n">
        <v>2314618.20330509</v>
      </c>
      <c r="AK15" s="62" t="n">
        <v>2677464.80867699</v>
      </c>
      <c r="AL15" s="63" t="n">
        <v>2832688.22704434</v>
      </c>
    </row>
    <row r="16" customFormat="false" ht="15" hidden="false" customHeight="false" outlineLevel="0" collapsed="false">
      <c r="B16" s="65" t="s">
        <v>205</v>
      </c>
      <c r="C16" s="61" t="n">
        <v>5623.98898505114</v>
      </c>
      <c r="D16" s="62" t="n">
        <v>8601.17360043576</v>
      </c>
      <c r="E16" s="62" t="n">
        <v>9816.92163193182</v>
      </c>
      <c r="F16" s="62" t="n">
        <v>12401.1515784559</v>
      </c>
      <c r="G16" s="62" t="n">
        <v>18411.1621047717</v>
      </c>
      <c r="H16" s="62" t="n">
        <v>22765.5740218701</v>
      </c>
      <c r="I16" s="62" t="n">
        <v>24862.2483808445</v>
      </c>
      <c r="J16" s="62" t="n">
        <v>26916.7240841693</v>
      </c>
      <c r="K16" s="62" t="n">
        <v>30445.6243399238</v>
      </c>
      <c r="L16" s="62" t="n">
        <v>33560.509836107</v>
      </c>
      <c r="M16" s="62" t="n">
        <v>39083.507336107</v>
      </c>
      <c r="N16" s="63" t="n">
        <v>46473.6987236668</v>
      </c>
      <c r="O16" s="61" t="n">
        <v>5003.75764705882</v>
      </c>
      <c r="P16" s="62" t="n">
        <v>10193.2962834225</v>
      </c>
      <c r="Q16" s="62" t="n">
        <v>14120.3417379679</v>
      </c>
      <c r="R16" s="62" t="n">
        <v>18453.5051995064</v>
      </c>
      <c r="S16" s="62" t="n">
        <v>25473.5313899826</v>
      </c>
      <c r="T16" s="62" t="n">
        <v>29038.801786253</v>
      </c>
      <c r="U16" s="62" t="n">
        <v>32279.364286253</v>
      </c>
      <c r="V16" s="62" t="n">
        <v>36971.920608092</v>
      </c>
      <c r="W16" s="62" t="n">
        <v>40701.0999184369</v>
      </c>
      <c r="X16" s="62" t="n">
        <v>47707.8128813998</v>
      </c>
      <c r="Y16" s="62" t="n">
        <v>52767.5835236017</v>
      </c>
      <c r="Z16" s="63" t="n">
        <v>60038.5722113845</v>
      </c>
      <c r="AA16" s="61" t="n">
        <v>5978.50678733032</v>
      </c>
      <c r="AB16" s="62" t="n">
        <v>11664.754514603</v>
      </c>
      <c r="AC16" s="62" t="n">
        <v>18107.3889973617</v>
      </c>
      <c r="AD16" s="62" t="n">
        <v>25555.7980882708</v>
      </c>
      <c r="AE16" s="62" t="n">
        <v>32486.51557706</v>
      </c>
      <c r="AF16" s="62" t="n">
        <v>41276.8380878825</v>
      </c>
      <c r="AG16" s="62" t="n">
        <v>41893.2287460566</v>
      </c>
      <c r="AH16" s="62" t="n">
        <v>44741.5480737877</v>
      </c>
      <c r="AI16" s="62" t="n">
        <v>46000.1050096055</v>
      </c>
      <c r="AJ16" s="62" t="n">
        <v>52870.5099682832</v>
      </c>
      <c r="AK16" s="62" t="n">
        <v>55670.7702988617</v>
      </c>
      <c r="AL16" s="63" t="n">
        <v>61695.2254009025</v>
      </c>
    </row>
    <row r="17" customFormat="false" ht="15" hidden="false" customHeight="false" outlineLevel="0" collapsed="false">
      <c r="B17" s="64" t="s">
        <v>206</v>
      </c>
      <c r="C17" s="61" t="n">
        <v>40112.2475740886</v>
      </c>
      <c r="D17" s="62" t="n">
        <v>72517.6321894733</v>
      </c>
      <c r="E17" s="62" t="n">
        <v>81669.7319270061</v>
      </c>
      <c r="F17" s="62" t="n">
        <v>91915.1864724606</v>
      </c>
      <c r="G17" s="62" t="n">
        <v>141903.607525092</v>
      </c>
      <c r="H17" s="62" t="n">
        <v>182209.0479396</v>
      </c>
      <c r="I17" s="62" t="n">
        <v>217235.45819601</v>
      </c>
      <c r="J17" s="62" t="n">
        <v>227869.729295754</v>
      </c>
      <c r="K17" s="62" t="n">
        <v>253164.869960716</v>
      </c>
      <c r="L17" s="62" t="n">
        <v>311663.216016696</v>
      </c>
      <c r="M17" s="62" t="n">
        <v>387499.116016696</v>
      </c>
      <c r="N17" s="63" t="n">
        <v>475539.259557366</v>
      </c>
      <c r="O17" s="61" t="n">
        <v>46477.6470588235</v>
      </c>
      <c r="P17" s="62" t="n">
        <v>66715.8288770054</v>
      </c>
      <c r="Q17" s="62" t="n">
        <v>104393.676604278</v>
      </c>
      <c r="R17" s="62" t="n">
        <v>149878.784777355</v>
      </c>
      <c r="S17" s="62" t="n">
        <v>232774.499063069</v>
      </c>
      <c r="T17" s="62" t="n">
        <v>273654.624937195</v>
      </c>
      <c r="U17" s="62" t="n">
        <v>303070.365677936</v>
      </c>
      <c r="V17" s="62" t="n">
        <v>345722.549585982</v>
      </c>
      <c r="W17" s="62" t="n">
        <v>374705.735792878</v>
      </c>
      <c r="X17" s="62" t="n">
        <v>434832.455700286</v>
      </c>
      <c r="Y17" s="62" t="n">
        <v>483558.831847075</v>
      </c>
      <c r="Z17" s="63" t="n">
        <v>547662.139539383</v>
      </c>
      <c r="AA17" s="61" t="n">
        <v>52249.0610859729</v>
      </c>
      <c r="AB17" s="62" t="n">
        <v>88004.0610859729</v>
      </c>
      <c r="AC17" s="62" t="n">
        <v>116661.992120456</v>
      </c>
      <c r="AD17" s="62" t="n">
        <v>168419.939847728</v>
      </c>
      <c r="AE17" s="62" t="n">
        <v>227995.897246831</v>
      </c>
      <c r="AF17" s="62" t="n">
        <v>285043.159151593</v>
      </c>
      <c r="AG17" s="62" t="n">
        <v>330551.454268366</v>
      </c>
      <c r="AH17" s="62" t="n">
        <v>398014.242083492</v>
      </c>
      <c r="AI17" s="62" t="n">
        <v>471744.517445811</v>
      </c>
      <c r="AJ17" s="62" t="n">
        <v>545865.51331358</v>
      </c>
      <c r="AK17" s="62" t="n">
        <v>621519.978189613</v>
      </c>
      <c r="AL17" s="63" t="n">
        <v>706854.576148796</v>
      </c>
    </row>
    <row r="18" customFormat="false" ht="15" hidden="false" customHeight="false" outlineLevel="0" collapsed="false">
      <c r="B18" s="64" t="s">
        <v>119</v>
      </c>
      <c r="C18" s="61" t="n">
        <v>847457.020718594</v>
      </c>
      <c r="D18" s="62" t="n">
        <v>943474.915590389</v>
      </c>
      <c r="E18" s="62" t="n">
        <v>954977.64262451</v>
      </c>
      <c r="F18" s="62" t="n">
        <v>954977.64262451</v>
      </c>
      <c r="G18" s="62" t="n">
        <v>955491.063677141</v>
      </c>
      <c r="H18" s="62" t="n">
        <v>955491.063677141</v>
      </c>
      <c r="I18" s="62" t="n">
        <v>957414.676497654</v>
      </c>
      <c r="J18" s="62" t="n">
        <v>957414.676497654</v>
      </c>
      <c r="K18" s="62" t="n">
        <v>958506.065244457</v>
      </c>
      <c r="L18" s="62" t="n">
        <v>1456367.68865413</v>
      </c>
      <c r="M18" s="62" t="n">
        <v>2277888.21115413</v>
      </c>
      <c r="N18" s="63" t="n">
        <v>2638695.37861824</v>
      </c>
      <c r="O18" s="61" t="n">
        <v>397516.945882353</v>
      </c>
      <c r="P18" s="62" t="n">
        <v>421152.089064171</v>
      </c>
      <c r="Q18" s="62" t="n">
        <v>430377.720882353</v>
      </c>
      <c r="R18" s="62" t="n">
        <v>440328.006940045</v>
      </c>
      <c r="S18" s="62" t="n">
        <v>451758.96170195</v>
      </c>
      <c r="T18" s="62" t="n">
        <v>456680.959370948</v>
      </c>
      <c r="U18" s="62" t="n">
        <v>460279.586685763</v>
      </c>
      <c r="V18" s="62" t="n">
        <v>462899.952203004</v>
      </c>
      <c r="W18" s="62" t="n">
        <v>462899.952203004</v>
      </c>
      <c r="X18" s="62" t="n">
        <v>535894.9359993</v>
      </c>
      <c r="Y18" s="62" t="n">
        <v>1121523.33278829</v>
      </c>
      <c r="Z18" s="63" t="n">
        <v>1482758.18799191</v>
      </c>
      <c r="AA18" s="61" t="n">
        <v>230579.834841629</v>
      </c>
      <c r="AB18" s="62" t="n">
        <v>266446.366659811</v>
      </c>
      <c r="AC18" s="62" t="n">
        <v>273238.56436096</v>
      </c>
      <c r="AD18" s="62" t="n">
        <v>277325.105270051</v>
      </c>
      <c r="AE18" s="62" t="n">
        <v>277461.533521172</v>
      </c>
      <c r="AF18" s="62" t="n">
        <v>431611.988066627</v>
      </c>
      <c r="AG18" s="62" t="n">
        <v>433854.349000809</v>
      </c>
      <c r="AH18" s="62" t="n">
        <v>433985.878412574</v>
      </c>
      <c r="AI18" s="62" t="n">
        <v>434352.480897046</v>
      </c>
      <c r="AJ18" s="62" t="n">
        <v>436440.704037542</v>
      </c>
      <c r="AK18" s="62" t="n">
        <v>616988.31560779</v>
      </c>
      <c r="AL18" s="63" t="n">
        <v>1200346.51356697</v>
      </c>
    </row>
    <row r="19" customFormat="false" ht="15" hidden="false" customHeight="false" outlineLevel="0" collapsed="false">
      <c r="B19" s="64" t="s">
        <v>207</v>
      </c>
      <c r="C19" s="61" t="n">
        <v>22056.1237870443</v>
      </c>
      <c r="D19" s="62" t="n">
        <v>27363.8160947366</v>
      </c>
      <c r="E19" s="62" t="n">
        <v>34502.9237062852</v>
      </c>
      <c r="F19" s="62" t="n">
        <v>37176.720497729</v>
      </c>
      <c r="G19" s="62" t="n">
        <v>49058.2994450975</v>
      </c>
      <c r="H19" s="62" t="n">
        <v>61674.8797559783</v>
      </c>
      <c r="I19" s="62" t="n">
        <v>66572.3156534142</v>
      </c>
      <c r="J19" s="62" t="n">
        <v>70753.9013311635</v>
      </c>
      <c r="K19" s="62" t="n">
        <v>72799.9371367901</v>
      </c>
      <c r="L19" s="62" t="n">
        <v>92074.7462970955</v>
      </c>
      <c r="M19" s="62" t="n">
        <v>124174.746297095</v>
      </c>
      <c r="N19" s="63" t="n">
        <v>164709.765435851</v>
      </c>
      <c r="O19" s="61" t="n">
        <v>23011.7647058824</v>
      </c>
      <c r="P19" s="62" t="n">
        <v>37013.4692513369</v>
      </c>
      <c r="Q19" s="62" t="n">
        <v>55902.528342246</v>
      </c>
      <c r="R19" s="62" t="n">
        <v>76997.0307460921</v>
      </c>
      <c r="S19" s="62" t="n">
        <v>109000.602174664</v>
      </c>
      <c r="T19" s="62" t="n">
        <v>128017.385391447</v>
      </c>
      <c r="U19" s="62" t="n">
        <v>138098.403909965</v>
      </c>
      <c r="V19" s="62" t="n">
        <v>154174.265978931</v>
      </c>
      <c r="W19" s="62" t="n">
        <v>167771.967128356</v>
      </c>
      <c r="X19" s="62" t="n">
        <v>183883.078239467</v>
      </c>
      <c r="Y19" s="62" t="n">
        <v>214823.445211944</v>
      </c>
      <c r="Z19" s="63" t="n">
        <v>248861.906750406</v>
      </c>
      <c r="AA19" s="61" t="n">
        <v>42834.2760180995</v>
      </c>
      <c r="AB19" s="62" t="n">
        <v>84093.9805635541</v>
      </c>
      <c r="AC19" s="62" t="n">
        <v>114181.571368152</v>
      </c>
      <c r="AD19" s="62" t="n">
        <v>138132.366822697</v>
      </c>
      <c r="AE19" s="62" t="n">
        <v>172881.918392204</v>
      </c>
      <c r="AF19" s="62" t="n">
        <v>203311.078565364</v>
      </c>
      <c r="AG19" s="62" t="n">
        <v>228938.997885959</v>
      </c>
      <c r="AH19" s="62" t="n">
        <v>250069.249986799</v>
      </c>
      <c r="AI19" s="62" t="n">
        <v>270086.792429863</v>
      </c>
      <c r="AJ19" s="62" t="n">
        <v>313142.16433069</v>
      </c>
      <c r="AK19" s="62" t="n">
        <v>368714.478380276</v>
      </c>
      <c r="AL19" s="63" t="n">
        <v>416766.519196603</v>
      </c>
    </row>
    <row r="20" customFormat="false" ht="15" hidden="false" customHeight="false" outlineLevel="0" collapsed="false">
      <c r="B20" s="64" t="s">
        <v>208</v>
      </c>
      <c r="C20" s="61" t="n">
        <v>1133.35955940205</v>
      </c>
      <c r="D20" s="62" t="n">
        <v>3510.28263632512</v>
      </c>
      <c r="E20" s="62" t="n">
        <v>5376.94930299179</v>
      </c>
      <c r="F20" s="62" t="n">
        <v>6134.43593400783</v>
      </c>
      <c r="G20" s="62" t="n">
        <v>6477.46224979731</v>
      </c>
      <c r="H20" s="62" t="n">
        <v>7023.96484047088</v>
      </c>
      <c r="I20" s="62" t="n">
        <v>8192.93919944524</v>
      </c>
      <c r="J20" s="62" t="n">
        <v>9496.64763934294</v>
      </c>
      <c r="K20" s="62" t="n">
        <v>10372.478841389</v>
      </c>
      <c r="L20" s="62" t="n">
        <v>10693.8528871905</v>
      </c>
      <c r="M20" s="62" t="n">
        <v>10744.7278871905</v>
      </c>
      <c r="N20" s="63" t="n">
        <v>11460.3977436498</v>
      </c>
      <c r="O20" s="61" t="n">
        <v>1657.76470588235</v>
      </c>
      <c r="P20" s="62" t="n">
        <v>3736.24197860962</v>
      </c>
      <c r="Q20" s="62" t="n">
        <v>5940.10561497326</v>
      </c>
      <c r="R20" s="62" t="n">
        <v>8018.47099958865</v>
      </c>
      <c r="S20" s="62" t="n">
        <v>9545.13766625531</v>
      </c>
      <c r="T20" s="62" t="n">
        <v>12681.5013026189</v>
      </c>
      <c r="U20" s="62" t="n">
        <v>13954.9966729893</v>
      </c>
      <c r="V20" s="62" t="n">
        <v>14688.7897764376</v>
      </c>
      <c r="W20" s="62" t="n">
        <v>16727.755293679</v>
      </c>
      <c r="X20" s="62" t="n">
        <v>18280.7645529382</v>
      </c>
      <c r="Y20" s="62" t="n">
        <v>18611.3838189933</v>
      </c>
      <c r="Z20" s="63" t="n">
        <v>19001.2028235182</v>
      </c>
      <c r="AA20" s="61" t="n">
        <v>180.995475113122</v>
      </c>
      <c r="AB20" s="62" t="n">
        <v>7158.83638420403</v>
      </c>
      <c r="AC20" s="62" t="n">
        <v>8500.33063707759</v>
      </c>
      <c r="AD20" s="62" t="n">
        <v>13414.6488188958</v>
      </c>
      <c r="AE20" s="62" t="n">
        <v>22118.4604780886</v>
      </c>
      <c r="AF20" s="62" t="n">
        <v>25777.3349369631</v>
      </c>
      <c r="AG20" s="62" t="n">
        <v>30847.292474118</v>
      </c>
      <c r="AH20" s="62" t="n">
        <v>33617.5655833617</v>
      </c>
      <c r="AI20" s="62" t="n">
        <v>37837.8554384342</v>
      </c>
      <c r="AJ20" s="62" t="n">
        <v>42778.1446946326</v>
      </c>
      <c r="AK20" s="62" t="n">
        <v>50178.9711409135</v>
      </c>
      <c r="AL20" s="63" t="n">
        <v>54835.0935898931</v>
      </c>
    </row>
    <row r="21" customFormat="false" ht="15" hidden="false" customHeight="false" outlineLevel="0" collapsed="false">
      <c r="B21" s="54" t="s">
        <v>209</v>
      </c>
      <c r="C21" s="66" t="n">
        <v>1058035.4209284</v>
      </c>
      <c r="D21" s="66" t="n">
        <v>1268985.56964635</v>
      </c>
      <c r="E21" s="66" t="n">
        <v>1335918.69300593</v>
      </c>
      <c r="F21" s="66" t="n">
        <v>1419302.97642839</v>
      </c>
      <c r="G21" s="66" t="n">
        <v>1624317.41853365</v>
      </c>
      <c r="H21" s="66" t="n">
        <v>1796598.08433676</v>
      </c>
      <c r="I21" s="66" t="n">
        <v>1916495.3202342</v>
      </c>
      <c r="J21" s="66" t="n">
        <v>1995189.42253599</v>
      </c>
      <c r="K21" s="66" t="n">
        <v>2059475.71409609</v>
      </c>
      <c r="L21" s="66" t="n">
        <v>2835135.9405592</v>
      </c>
      <c r="M21" s="66" t="n">
        <v>3978148.7855592</v>
      </c>
      <c r="N21" s="66" t="n">
        <v>4699526.15637259</v>
      </c>
      <c r="O21" s="66" t="n">
        <v>649916.317647059</v>
      </c>
      <c r="P21" s="66" t="n">
        <v>844042.172192514</v>
      </c>
      <c r="Q21" s="66" t="n">
        <v>1065089.3131016</v>
      </c>
      <c r="R21" s="66" t="n">
        <v>1366808.13762084</v>
      </c>
      <c r="S21" s="66" t="n">
        <v>1733470.75666845</v>
      </c>
      <c r="T21" s="66" t="n">
        <v>1929625.86855657</v>
      </c>
      <c r="U21" s="66" t="n">
        <v>2083428.90096397</v>
      </c>
      <c r="V21" s="66" t="n">
        <v>2267118.09406742</v>
      </c>
      <c r="W21" s="66" t="n">
        <v>2417928.48487202</v>
      </c>
      <c r="X21" s="66" t="n">
        <v>2709304.55894609</v>
      </c>
      <c r="Y21" s="66" t="n">
        <v>3589137.4121571</v>
      </c>
      <c r="Z21" s="66" t="n">
        <v>4323223.12482679</v>
      </c>
      <c r="AA21" s="66" t="n">
        <v>636280.305429864</v>
      </c>
      <c r="AB21" s="66" t="n">
        <v>1019036.19406623</v>
      </c>
      <c r="AC21" s="66" t="n">
        <v>1305809.04693979</v>
      </c>
      <c r="AD21" s="66" t="n">
        <v>1625179.34466706</v>
      </c>
      <c r="AE21" s="66" t="n">
        <v>1957464.05094509</v>
      </c>
      <c r="AF21" s="66" t="n">
        <v>2476115.07042561</v>
      </c>
      <c r="AG21" s="66" t="n">
        <v>2719642.63942773</v>
      </c>
      <c r="AH21" s="66" t="n">
        <v>3019560.0701</v>
      </c>
      <c r="AI21" s="66" t="n">
        <v>3297448.1322118</v>
      </c>
      <c r="AJ21" s="66" t="n">
        <v>3705715.23964982</v>
      </c>
      <c r="AK21" s="66" t="n">
        <v>4390537.32229445</v>
      </c>
      <c r="AL21" s="66" t="n">
        <v>5273186.15494751</v>
      </c>
    </row>
    <row r="22" customFormat="false" ht="15" hidden="false" customHeight="false" outlineLevel="0" collapsed="false">
      <c r="B22" s="54"/>
      <c r="C22" s="60" t="n">
        <v>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60" t="n">
        <v>0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9"/>
      <c r="AA22" s="60" t="n">
        <v>0</v>
      </c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9"/>
    </row>
    <row r="23" customFormat="false" ht="16.5" hidden="false" customHeight="false" outlineLevel="0" collapsed="false">
      <c r="B23" s="54" t="s">
        <v>210</v>
      </c>
      <c r="C23" s="68" t="n">
        <v>637715.373721479</v>
      </c>
      <c r="D23" s="68" t="n">
        <v>861536.71474712</v>
      </c>
      <c r="E23" s="68" t="n">
        <v>1089221.20031142</v>
      </c>
      <c r="F23" s="68" t="n">
        <v>1174767.87410822</v>
      </c>
      <c r="G23" s="68" t="n">
        <v>1706236.34516085</v>
      </c>
      <c r="H23" s="68" t="n">
        <v>2152450.71562717</v>
      </c>
      <c r="I23" s="68" t="n">
        <v>2373402.00024255</v>
      </c>
      <c r="J23" s="68" t="n">
        <v>2420638.58336276</v>
      </c>
      <c r="K23" s="68" t="n">
        <v>2435031.45804306</v>
      </c>
      <c r="L23" s="68" t="n">
        <v>3136445.48094383</v>
      </c>
      <c r="M23" s="68" t="n">
        <v>3942649.47594383</v>
      </c>
      <c r="N23" s="68" t="n">
        <v>4883895.41852756</v>
      </c>
      <c r="O23" s="68" t="n">
        <v>521725.621176471</v>
      </c>
      <c r="P23" s="68" t="n">
        <v>689782.193903743</v>
      </c>
      <c r="Q23" s="68" t="n">
        <v>946869.198449198</v>
      </c>
      <c r="R23" s="68" t="n">
        <v>1359314.16960304</v>
      </c>
      <c r="S23" s="68" t="n">
        <v>1977018.10769828</v>
      </c>
      <c r="T23" s="68" t="n">
        <v>2284280.2312414</v>
      </c>
      <c r="U23" s="68" t="n">
        <v>2365811.01596363</v>
      </c>
      <c r="V23" s="68" t="n">
        <v>2449297.48722799</v>
      </c>
      <c r="W23" s="68" t="n">
        <v>2499261.99987167</v>
      </c>
      <c r="X23" s="68" t="n">
        <v>2796087.84014945</v>
      </c>
      <c r="Y23" s="68" t="n">
        <v>3396812.84244303</v>
      </c>
      <c r="Z23" s="68" t="n">
        <v>4102775.27230728</v>
      </c>
      <c r="AA23" s="68" t="n">
        <v>883612.941176471</v>
      </c>
      <c r="AB23" s="68" t="n">
        <v>1143197.66617647</v>
      </c>
      <c r="AC23" s="68" t="n">
        <v>1292373.69146383</v>
      </c>
      <c r="AD23" s="68" t="n">
        <v>1502325.68237292</v>
      </c>
      <c r="AE23" s="68" t="n">
        <v>2014001.57250745</v>
      </c>
      <c r="AF23" s="68" t="n">
        <v>2368354.8257542</v>
      </c>
      <c r="AG23" s="68" t="n">
        <v>2599293.76205993</v>
      </c>
      <c r="AH23" s="68" t="n">
        <v>2575633.84399271</v>
      </c>
      <c r="AI23" s="68" t="n">
        <v>2693590.87090782</v>
      </c>
      <c r="AJ23" s="68" t="n">
        <v>3315341.16636237</v>
      </c>
      <c r="AK23" s="68" t="n">
        <v>4491840.58784997</v>
      </c>
      <c r="AL23" s="68" t="n">
        <v>5357858.71438058</v>
      </c>
    </row>
    <row r="24" customFormat="false" ht="16.5" hidden="false" customHeight="false" outlineLevel="0" collapsed="false">
      <c r="B24" s="54"/>
      <c r="C24" s="108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7"/>
      <c r="O24" s="108" t="n">
        <v>0</v>
      </c>
      <c r="P24" s="106" t="n">
        <v>0</v>
      </c>
      <c r="Q24" s="106" t="n">
        <v>0</v>
      </c>
      <c r="R24" s="106" t="n">
        <v>0</v>
      </c>
      <c r="S24" s="106" t="n">
        <v>0</v>
      </c>
      <c r="T24" s="106" t="n">
        <v>0</v>
      </c>
      <c r="U24" s="106" t="n">
        <v>38612.7314814815</v>
      </c>
      <c r="V24" s="106" t="n">
        <v>38612.7314814815</v>
      </c>
      <c r="W24" s="106" t="n">
        <v>38612.7314814815</v>
      </c>
      <c r="X24" s="106" t="n">
        <v>38612.7314814815</v>
      </c>
      <c r="Y24" s="106" t="n">
        <v>38383.3736833163</v>
      </c>
      <c r="Z24" s="107" t="n">
        <v>38383.3736833163</v>
      </c>
      <c r="AA24" s="108" t="n">
        <v>-400.226244343891</v>
      </c>
      <c r="AB24" s="106" t="n">
        <v>-400.226244343891</v>
      </c>
      <c r="AC24" s="106" t="n">
        <v>-3049.65153170021</v>
      </c>
      <c r="AD24" s="106" t="n">
        <v>-3049.65153170021</v>
      </c>
      <c r="AE24" s="106" t="n">
        <v>-3049.65153170021</v>
      </c>
      <c r="AF24" s="106" t="n">
        <v>-4052.89828494697</v>
      </c>
      <c r="AG24" s="106" t="n">
        <v>-4052.89828494697</v>
      </c>
      <c r="AH24" s="106" t="n">
        <v>-4052.89828494697</v>
      </c>
      <c r="AI24" s="106" t="n">
        <v>-4052.89828494697</v>
      </c>
      <c r="AJ24" s="106" t="n">
        <v>-4052.89828494697</v>
      </c>
      <c r="AK24" s="106" t="n">
        <v>-4052.89828494697</v>
      </c>
      <c r="AL24" s="107" t="n">
        <v>15347.1547762775</v>
      </c>
    </row>
    <row r="25" customFormat="false" ht="15" hidden="false" customHeight="false" outlineLevel="0" collapsed="false">
      <c r="B25" s="54"/>
      <c r="C25" s="61" t="n">
        <v>0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3"/>
      <c r="O25" s="61" t="n">
        <v>0</v>
      </c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  <c r="AA25" s="61" t="n">
        <v>0</v>
      </c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3"/>
    </row>
    <row r="26" customFormat="false" ht="15" hidden="false" customHeight="false" outlineLevel="0" collapsed="false">
      <c r="B26" s="54" t="s">
        <v>211</v>
      </c>
      <c r="C26" s="61" t="n">
        <v>0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  <c r="O26" s="61" t="n">
        <v>0</v>
      </c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3"/>
      <c r="AA26" s="61" t="n">
        <v>0</v>
      </c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</row>
    <row r="27" customFormat="false" ht="15" hidden="false" customHeight="false" outlineLevel="0" collapsed="false">
      <c r="B27" s="64" t="s">
        <v>212</v>
      </c>
      <c r="C27" s="61" t="n">
        <v>13906.3729346971</v>
      </c>
      <c r="D27" s="62" t="n">
        <v>24726.8857552099</v>
      </c>
      <c r="E27" s="62" t="n">
        <v>29726.8857552099</v>
      </c>
      <c r="F27" s="62" t="n">
        <v>37782.2333487928</v>
      </c>
      <c r="G27" s="62" t="n">
        <v>71580.9175593191</v>
      </c>
      <c r="H27" s="62" t="n">
        <v>93160.9693727906</v>
      </c>
      <c r="I27" s="62" t="n">
        <v>99248.9180907393</v>
      </c>
      <c r="J27" s="62" t="n">
        <v>103237.787655957</v>
      </c>
      <c r="K27" s="62" t="n">
        <v>103965.664893808</v>
      </c>
      <c r="L27" s="62" t="n">
        <v>142321.532578287</v>
      </c>
      <c r="M27" s="62" t="n">
        <v>179356.942578287</v>
      </c>
      <c r="N27" s="63" t="n">
        <v>206286.129181158</v>
      </c>
      <c r="O27" s="61" t="n">
        <v>5645.88235294118</v>
      </c>
      <c r="P27" s="62" t="n">
        <v>16565.4278074866</v>
      </c>
      <c r="Q27" s="62" t="n">
        <v>46835.314171123</v>
      </c>
      <c r="R27" s="62" t="n">
        <v>95335.9896518922</v>
      </c>
      <c r="S27" s="62" t="n">
        <v>141699.322985226</v>
      </c>
      <c r="T27" s="62" t="n">
        <v>149601.024616927</v>
      </c>
      <c r="U27" s="62" t="n">
        <v>154497.658876186</v>
      </c>
      <c r="V27" s="62" t="n">
        <v>154497.658876186</v>
      </c>
      <c r="W27" s="62" t="n">
        <v>154497.658876186</v>
      </c>
      <c r="X27" s="62" t="n">
        <v>204412.23757989</v>
      </c>
      <c r="Y27" s="62" t="n">
        <v>260771.914185395</v>
      </c>
      <c r="Z27" s="63" t="n">
        <v>295894.696990825</v>
      </c>
      <c r="AA27" s="61" t="n">
        <v>11872.3393665158</v>
      </c>
      <c r="AB27" s="62" t="n">
        <v>41206.3302756067</v>
      </c>
      <c r="AC27" s="62" t="n">
        <v>68480.2176319286</v>
      </c>
      <c r="AD27" s="62" t="n">
        <v>88077.3358137468</v>
      </c>
      <c r="AE27" s="62" t="n">
        <v>152555.385141101</v>
      </c>
      <c r="AF27" s="62" t="n">
        <v>169997.458734175</v>
      </c>
      <c r="AG27" s="62" t="n">
        <v>181746.885485767</v>
      </c>
      <c r="AH27" s="62" t="n">
        <v>181746.885485767</v>
      </c>
      <c r="AI27" s="62" t="n">
        <v>181746.885485767</v>
      </c>
      <c r="AJ27" s="62" t="n">
        <v>216462.918543618</v>
      </c>
      <c r="AK27" s="62" t="n">
        <v>329208.57143618</v>
      </c>
      <c r="AL27" s="63" t="n">
        <v>438254.946946384</v>
      </c>
    </row>
    <row r="28" customFormat="false" ht="15" hidden="false" customHeight="false" outlineLevel="0" collapsed="false">
      <c r="B28" s="64" t="s">
        <v>213</v>
      </c>
      <c r="C28" s="61" t="n">
        <v>1793.86309992132</v>
      </c>
      <c r="D28" s="62" t="n">
        <v>2524.63233069055</v>
      </c>
      <c r="E28" s="62" t="n">
        <v>2595.49847242284</v>
      </c>
      <c r="F28" s="62" t="n">
        <v>2771.96906065813</v>
      </c>
      <c r="G28" s="62" t="n">
        <v>3995.65327118445</v>
      </c>
      <c r="H28" s="62" t="n">
        <v>5246.94860797201</v>
      </c>
      <c r="I28" s="62" t="n">
        <v>5946.94860797201</v>
      </c>
      <c r="J28" s="62" t="n">
        <v>6069.71075630961</v>
      </c>
      <c r="K28" s="62" t="n">
        <v>6200.1455389183</v>
      </c>
      <c r="L28" s="62" t="n">
        <v>7551.29057708624</v>
      </c>
      <c r="M28" s="62" t="n">
        <v>10453.7905770862</v>
      </c>
      <c r="N28" s="63" t="n">
        <v>14824.6039742154</v>
      </c>
      <c r="O28" s="61" t="n">
        <v>677.647058823529</v>
      </c>
      <c r="P28" s="62" t="n">
        <v>677.647058823529</v>
      </c>
      <c r="Q28" s="62" t="n">
        <v>739.010695187166</v>
      </c>
      <c r="R28" s="62" t="n">
        <v>739.010695187166</v>
      </c>
      <c r="S28" s="62" t="n">
        <v>739.010695187166</v>
      </c>
      <c r="T28" s="62" t="n">
        <v>739.010695187166</v>
      </c>
      <c r="U28" s="62" t="n">
        <v>739.010695187166</v>
      </c>
      <c r="V28" s="62" t="n">
        <v>739.010695187166</v>
      </c>
      <c r="W28" s="62" t="n">
        <v>739.010695187166</v>
      </c>
      <c r="X28" s="62" t="n">
        <v>739.010695187166</v>
      </c>
      <c r="Y28" s="62" t="n">
        <v>739.010695187166</v>
      </c>
      <c r="Z28" s="63" t="n">
        <v>739.010695187166</v>
      </c>
      <c r="AA28" s="61" t="n">
        <v>0</v>
      </c>
      <c r="AB28" s="62" t="n">
        <v>0</v>
      </c>
      <c r="AC28" s="62" t="n">
        <v>0</v>
      </c>
      <c r="AD28" s="62" t="n">
        <v>0</v>
      </c>
      <c r="AE28" s="62" t="n">
        <v>0</v>
      </c>
      <c r="AF28" s="62" t="n">
        <v>0</v>
      </c>
      <c r="AG28" s="62" t="n">
        <v>0</v>
      </c>
      <c r="AH28" s="62" t="n">
        <v>0</v>
      </c>
      <c r="AI28" s="62" t="n">
        <v>0</v>
      </c>
      <c r="AJ28" s="62" t="n">
        <v>0</v>
      </c>
      <c r="AK28" s="62" t="n">
        <v>0</v>
      </c>
      <c r="AL28" s="63" t="n">
        <v>0</v>
      </c>
    </row>
    <row r="29" customFormat="false" ht="15" hidden="false" customHeight="false" outlineLevel="0" collapsed="false">
      <c r="B29" s="64" t="s">
        <v>214</v>
      </c>
      <c r="C29" s="61" t="n">
        <v>0</v>
      </c>
      <c r="D29" s="62" t="n">
        <v>0</v>
      </c>
      <c r="E29" s="62" t="n">
        <v>0</v>
      </c>
      <c r="F29" s="62" t="n">
        <v>0</v>
      </c>
      <c r="G29" s="62" t="n">
        <v>0</v>
      </c>
      <c r="H29" s="62" t="n">
        <v>0</v>
      </c>
      <c r="I29" s="62" t="n">
        <v>0</v>
      </c>
      <c r="J29" s="62" t="n">
        <v>0</v>
      </c>
      <c r="K29" s="62" t="n">
        <v>0</v>
      </c>
      <c r="L29" s="62" t="n">
        <v>0</v>
      </c>
      <c r="M29" s="62" t="n">
        <v>0</v>
      </c>
      <c r="N29" s="63" t="n">
        <v>0</v>
      </c>
      <c r="O29" s="61" t="n">
        <v>0</v>
      </c>
      <c r="P29" s="62" t="n">
        <v>0</v>
      </c>
      <c r="Q29" s="62" t="n">
        <v>0</v>
      </c>
      <c r="R29" s="62" t="n">
        <v>0</v>
      </c>
      <c r="S29" s="62" t="n">
        <v>0</v>
      </c>
      <c r="T29" s="62" t="n">
        <v>0</v>
      </c>
      <c r="U29" s="62" t="n">
        <v>0</v>
      </c>
      <c r="V29" s="62" t="n">
        <v>0</v>
      </c>
      <c r="W29" s="62" t="n">
        <v>0</v>
      </c>
      <c r="X29" s="62" t="n">
        <v>0</v>
      </c>
      <c r="Y29" s="62" t="n">
        <v>0</v>
      </c>
      <c r="Z29" s="63" t="n">
        <v>0</v>
      </c>
      <c r="AA29" s="61" t="n">
        <v>0</v>
      </c>
      <c r="AB29" s="62" t="n">
        <v>0</v>
      </c>
      <c r="AC29" s="62" t="n">
        <v>0</v>
      </c>
      <c r="AD29" s="62" t="n">
        <v>0</v>
      </c>
      <c r="AE29" s="62" t="n">
        <v>0</v>
      </c>
      <c r="AF29" s="62" t="n">
        <v>0</v>
      </c>
      <c r="AG29" s="62" t="n">
        <v>0</v>
      </c>
      <c r="AH29" s="62" t="n">
        <v>0</v>
      </c>
      <c r="AI29" s="62" t="n">
        <v>0</v>
      </c>
      <c r="AJ29" s="62" t="n">
        <v>0</v>
      </c>
      <c r="AK29" s="62" t="n">
        <v>0</v>
      </c>
      <c r="AL29" s="63" t="n">
        <v>0</v>
      </c>
    </row>
    <row r="30" customFormat="false" ht="15" hidden="false" customHeight="false" outlineLevel="0" collapsed="false">
      <c r="B30" s="64" t="s">
        <v>215</v>
      </c>
      <c r="C30" s="61" t="n">
        <v>8908.99291896145</v>
      </c>
      <c r="D30" s="62" t="n">
        <v>17879.9621497307</v>
      </c>
      <c r="E30" s="62" t="n">
        <v>27062.8440394945</v>
      </c>
      <c r="F30" s="62" t="n">
        <v>36417.5980501896</v>
      </c>
      <c r="G30" s="62" t="n">
        <v>45624.6454186107</v>
      </c>
      <c r="H30" s="62" t="n">
        <v>54688.5780610977</v>
      </c>
      <c r="I30" s="62" t="n">
        <v>65113.6447277644</v>
      </c>
      <c r="J30" s="62" t="n">
        <v>74061.670303212</v>
      </c>
      <c r="K30" s="62" t="n">
        <v>83009.6958786595</v>
      </c>
      <c r="L30" s="62" t="n">
        <v>98912.6653443084</v>
      </c>
      <c r="M30" s="62" t="n">
        <v>114016.965344308</v>
      </c>
      <c r="N30" s="63" t="n">
        <v>128619.919889763</v>
      </c>
      <c r="O30" s="61" t="n">
        <v>15575.2964705882</v>
      </c>
      <c r="P30" s="62" t="n">
        <v>32378.7078342246</v>
      </c>
      <c r="Q30" s="62" t="n">
        <v>49510.1032887701</v>
      </c>
      <c r="R30" s="62" t="n">
        <v>69576.3773272316</v>
      </c>
      <c r="S30" s="62" t="n">
        <v>87961.0154224697</v>
      </c>
      <c r="T30" s="62" t="n">
        <v>106024.950154404</v>
      </c>
      <c r="U30" s="62" t="n">
        <v>123971.052006256</v>
      </c>
      <c r="V30" s="62" t="n">
        <v>143447.617523498</v>
      </c>
      <c r="W30" s="62" t="n">
        <v>162944.872695911</v>
      </c>
      <c r="X30" s="62" t="n">
        <v>182063.6365848</v>
      </c>
      <c r="Y30" s="62" t="n">
        <v>197527.641171956</v>
      </c>
      <c r="Z30" s="63" t="n">
        <v>219662.209045259</v>
      </c>
      <c r="AA30" s="61" t="n">
        <v>31307.0090497738</v>
      </c>
      <c r="AB30" s="62" t="n">
        <v>63792.686322501</v>
      </c>
      <c r="AC30" s="62" t="n">
        <v>96789.6932190528</v>
      </c>
      <c r="AD30" s="62" t="n">
        <v>124935.029582689</v>
      </c>
      <c r="AE30" s="62" t="n">
        <v>152762.267250851</v>
      </c>
      <c r="AF30" s="62" t="n">
        <v>178736.180670764</v>
      </c>
      <c r="AG30" s="62" t="n">
        <v>205343.172178195</v>
      </c>
      <c r="AH30" s="62" t="n">
        <v>231549.646968111</v>
      </c>
      <c r="AI30" s="62" t="n">
        <v>263496.034131672</v>
      </c>
      <c r="AJ30" s="62" t="n">
        <v>300957.368842416</v>
      </c>
      <c r="AK30" s="62" t="n">
        <v>334105.519668862</v>
      </c>
      <c r="AL30" s="63" t="n">
        <v>361603.289056617</v>
      </c>
    </row>
    <row r="31" customFormat="false" ht="15" hidden="false" customHeight="false" outlineLevel="0" collapsed="false">
      <c r="B31" s="54" t="s">
        <v>216</v>
      </c>
      <c r="C31" s="66" t="n">
        <v>24609.2289535799</v>
      </c>
      <c r="D31" s="66" t="n">
        <v>45131.4802356311</v>
      </c>
      <c r="E31" s="66" t="n">
        <v>59385.2282671272</v>
      </c>
      <c r="F31" s="66" t="n">
        <v>76971.8004596406</v>
      </c>
      <c r="G31" s="66" t="n">
        <v>121201.216249114</v>
      </c>
      <c r="H31" s="66" t="n">
        <v>153096.49604186</v>
      </c>
      <c r="I31" s="66" t="n">
        <v>170309.511426476</v>
      </c>
      <c r="J31" s="66" t="n">
        <v>183369.168715478</v>
      </c>
      <c r="K31" s="66" t="n">
        <v>193175.506311386</v>
      </c>
      <c r="L31" s="66" t="n">
        <v>248785.488499681</v>
      </c>
      <c r="M31" s="66" t="n">
        <v>303827.698499681</v>
      </c>
      <c r="N31" s="66" t="n">
        <v>349730.653045136</v>
      </c>
      <c r="O31" s="66" t="n">
        <v>21898.8258823529</v>
      </c>
      <c r="P31" s="66" t="n">
        <v>49621.7827005348</v>
      </c>
      <c r="Q31" s="66" t="n">
        <v>97084.4281550802</v>
      </c>
      <c r="R31" s="66" t="n">
        <v>165651.377674311</v>
      </c>
      <c r="S31" s="66" t="n">
        <v>230399.349102882</v>
      </c>
      <c r="T31" s="66" t="n">
        <v>256364.985466519</v>
      </c>
      <c r="U31" s="66" t="n">
        <v>279207.72157763</v>
      </c>
      <c r="V31" s="66" t="n">
        <v>298684.287094871</v>
      </c>
      <c r="W31" s="66" t="n">
        <v>318181.542267285</v>
      </c>
      <c r="X31" s="66" t="n">
        <v>387214.884859878</v>
      </c>
      <c r="Y31" s="66" t="n">
        <v>459038.566052538</v>
      </c>
      <c r="Z31" s="66" t="n">
        <v>516295.916731271</v>
      </c>
      <c r="AA31" s="66" t="n">
        <v>43179.3484162896</v>
      </c>
      <c r="AB31" s="66" t="n">
        <v>104999.016598108</v>
      </c>
      <c r="AC31" s="66" t="n">
        <v>165269.910850981</v>
      </c>
      <c r="AD31" s="66" t="n">
        <v>213012.365396436</v>
      </c>
      <c r="AE31" s="66" t="n">
        <v>305317.652391952</v>
      </c>
      <c r="AF31" s="66" t="n">
        <v>348733.639404939</v>
      </c>
      <c r="AG31" s="66" t="n">
        <v>387090.057663962</v>
      </c>
      <c r="AH31" s="66" t="n">
        <v>413296.532453878</v>
      </c>
      <c r="AI31" s="66" t="n">
        <v>445242.919617439</v>
      </c>
      <c r="AJ31" s="66" t="n">
        <v>517420.287386034</v>
      </c>
      <c r="AK31" s="66" t="n">
        <v>663314.091105042</v>
      </c>
      <c r="AL31" s="66" t="n">
        <v>799858.236003001</v>
      </c>
    </row>
    <row r="32" customFormat="false" ht="15" hidden="false" customHeight="false" outlineLevel="0" collapsed="false">
      <c r="B32" s="64"/>
      <c r="C32" s="71" t="n">
        <v>0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4"/>
      <c r="O32" s="71" t="n">
        <v>0</v>
      </c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4"/>
      <c r="AA32" s="71" t="n">
        <v>0</v>
      </c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4"/>
    </row>
    <row r="33" customFormat="false" ht="15" hidden="false" customHeight="false" outlineLevel="0" collapsed="false">
      <c r="B33" s="54" t="s">
        <v>217</v>
      </c>
      <c r="C33" s="71" t="n">
        <v>0</v>
      </c>
      <c r="D33" s="72" t="n">
        <v>0</v>
      </c>
      <c r="E33" s="72" t="n">
        <v>0</v>
      </c>
      <c r="F33" s="72" t="n">
        <v>0</v>
      </c>
      <c r="G33" s="72" t="n">
        <v>0</v>
      </c>
      <c r="H33" s="72" t="n">
        <v>0</v>
      </c>
      <c r="I33" s="72" t="n">
        <v>0</v>
      </c>
      <c r="J33" s="72" t="n">
        <v>0</v>
      </c>
      <c r="K33" s="72" t="n">
        <v>0</v>
      </c>
      <c r="L33" s="72" t="n">
        <v>0</v>
      </c>
      <c r="M33" s="72" t="n">
        <v>0</v>
      </c>
      <c r="N33" s="74" t="n">
        <v>0</v>
      </c>
      <c r="O33" s="71" t="n">
        <v>0</v>
      </c>
      <c r="P33" s="72" t="n">
        <v>0</v>
      </c>
      <c r="Q33" s="72" t="n">
        <v>0</v>
      </c>
      <c r="R33" s="72" t="n">
        <v>0</v>
      </c>
      <c r="S33" s="72" t="n">
        <v>0</v>
      </c>
      <c r="T33" s="72" t="n">
        <v>0</v>
      </c>
      <c r="U33" s="72" t="n">
        <v>0</v>
      </c>
      <c r="V33" s="72" t="n">
        <v>0</v>
      </c>
      <c r="W33" s="72" t="n">
        <v>0</v>
      </c>
      <c r="X33" s="72" t="n">
        <v>0</v>
      </c>
      <c r="Y33" s="72" t="n">
        <v>0</v>
      </c>
      <c r="Z33" s="74" t="n">
        <v>0</v>
      </c>
      <c r="AA33" s="71" t="n">
        <v>0</v>
      </c>
      <c r="AB33" s="72" t="n">
        <v>0</v>
      </c>
      <c r="AC33" s="72" t="n">
        <v>0</v>
      </c>
      <c r="AD33" s="72" t="n">
        <v>0</v>
      </c>
      <c r="AE33" s="72" t="n">
        <v>0</v>
      </c>
      <c r="AF33" s="72" t="n">
        <v>0</v>
      </c>
      <c r="AG33" s="72" t="n">
        <v>0</v>
      </c>
      <c r="AH33" s="72" t="n">
        <v>0</v>
      </c>
      <c r="AI33" s="72" t="n">
        <v>0</v>
      </c>
      <c r="AJ33" s="72" t="n">
        <v>0</v>
      </c>
      <c r="AK33" s="72" t="n">
        <v>0</v>
      </c>
      <c r="AL33" s="74" t="n">
        <v>0</v>
      </c>
    </row>
    <row r="34" customFormat="false" ht="15" hidden="false" customHeight="false" outlineLevel="0" collapsed="false">
      <c r="B34" s="64" t="s">
        <v>218</v>
      </c>
      <c r="C34" s="61" t="n">
        <v>3649.81641751901</v>
      </c>
      <c r="D34" s="62" t="n">
        <v>7218.21385341645</v>
      </c>
      <c r="E34" s="62" t="n">
        <v>10870.9041421304</v>
      </c>
      <c r="F34" s="62" t="n">
        <v>14591.960291863</v>
      </c>
      <c r="G34" s="62" t="n">
        <v>18254.2629234419</v>
      </c>
      <c r="H34" s="62" t="n">
        <v>21859.6385711103</v>
      </c>
      <c r="I34" s="62" t="n">
        <v>25428.0360070078</v>
      </c>
      <c r="J34" s="62" t="n">
        <v>28987.307106752</v>
      </c>
      <c r="K34" s="62" t="n">
        <v>32546.5782064962</v>
      </c>
      <c r="L34" s="62" t="n">
        <v>36087.7359673105</v>
      </c>
      <c r="M34" s="62" t="n">
        <v>39566.9234673105</v>
      </c>
      <c r="N34" s="63" t="n">
        <v>42896.2894960186</v>
      </c>
      <c r="O34" s="61" t="n">
        <v>3274.52941176471</v>
      </c>
      <c r="P34" s="62" t="n">
        <v>6437.42713903743</v>
      </c>
      <c r="Q34" s="62" t="n">
        <v>9600.32486631016</v>
      </c>
      <c r="R34" s="62" t="n">
        <v>12945.697462464</v>
      </c>
      <c r="S34" s="62" t="n">
        <v>16259.2093672259</v>
      </c>
      <c r="T34" s="62" t="n">
        <v>19503.2070362236</v>
      </c>
      <c r="U34" s="62" t="n">
        <v>22724.676943631</v>
      </c>
      <c r="V34" s="62" t="n">
        <v>31439.909127539</v>
      </c>
      <c r="W34" s="62" t="n">
        <v>43955.4746447804</v>
      </c>
      <c r="X34" s="62" t="n">
        <v>53072.72927441</v>
      </c>
      <c r="Y34" s="62" t="n">
        <v>60174.3187239513</v>
      </c>
      <c r="Z34" s="63" t="n">
        <v>65465.6558280237</v>
      </c>
      <c r="AA34" s="61" t="n">
        <v>3687.98642533937</v>
      </c>
      <c r="AB34" s="62" t="n">
        <v>6218.30460715755</v>
      </c>
      <c r="AC34" s="62" t="n">
        <v>9816.78736577824</v>
      </c>
      <c r="AD34" s="62" t="n">
        <v>12681.1964566873</v>
      </c>
      <c r="AE34" s="62" t="n">
        <v>18721.8758288846</v>
      </c>
      <c r="AF34" s="62" t="n">
        <v>24002.0771275859</v>
      </c>
      <c r="AG34" s="62" t="n">
        <v>26482.6291445711</v>
      </c>
      <c r="AH34" s="62" t="n">
        <v>29073.6795647391</v>
      </c>
      <c r="AI34" s="62" t="n">
        <v>32381.8762521097</v>
      </c>
      <c r="AJ34" s="62" t="n">
        <v>35839.1903016965</v>
      </c>
      <c r="AK34" s="62" t="n">
        <v>39658.0745992172</v>
      </c>
      <c r="AL34" s="63" t="n">
        <v>43113.8705175845</v>
      </c>
    </row>
    <row r="35" customFormat="false" ht="15" hidden="false" customHeight="false" outlineLevel="0" collapsed="false">
      <c r="B35" s="64" t="s">
        <v>219</v>
      </c>
      <c r="C35" s="61" t="n">
        <v>0</v>
      </c>
      <c r="D35" s="62" t="n">
        <v>349.389743589744</v>
      </c>
      <c r="E35" s="62" t="n">
        <v>349.389743589744</v>
      </c>
      <c r="F35" s="62" t="n">
        <v>349.389743589744</v>
      </c>
      <c r="G35" s="62" t="n">
        <v>349.389743589744</v>
      </c>
      <c r="H35" s="62" t="n">
        <v>349.389743589744</v>
      </c>
      <c r="I35" s="62" t="n">
        <v>1018.15897435897</v>
      </c>
      <c r="J35" s="62" t="n">
        <v>1324.30219686537</v>
      </c>
      <c r="K35" s="62" t="n">
        <v>1461.9492556889</v>
      </c>
      <c r="L35" s="62" t="n">
        <v>4097.54213100696</v>
      </c>
      <c r="M35" s="62" t="n">
        <v>5367.33713100696</v>
      </c>
      <c r="N35" s="63" t="n">
        <v>6183.09071952371</v>
      </c>
      <c r="O35" s="61" t="n">
        <v>861.936470588235</v>
      </c>
      <c r="P35" s="62" t="n">
        <v>904.091016042781</v>
      </c>
      <c r="Q35" s="62" t="n">
        <v>904.091016042781</v>
      </c>
      <c r="R35" s="62" t="n">
        <v>2877.04534296586</v>
      </c>
      <c r="S35" s="62" t="n">
        <v>12878.7548667754</v>
      </c>
      <c r="T35" s="62" t="n">
        <v>20438.3958924164</v>
      </c>
      <c r="U35" s="62" t="n">
        <v>23486.7940405646</v>
      </c>
      <c r="V35" s="62" t="n">
        <v>27348.9802474611</v>
      </c>
      <c r="W35" s="62" t="n">
        <v>30033.0308221737</v>
      </c>
      <c r="X35" s="62" t="n">
        <v>32183.0470258775</v>
      </c>
      <c r="Y35" s="62" t="n">
        <v>36672.1525304646</v>
      </c>
      <c r="Z35" s="63" t="n">
        <v>41101.5756073877</v>
      </c>
      <c r="AA35" s="61" t="n">
        <v>7157.25339366516</v>
      </c>
      <c r="AB35" s="62" t="n">
        <v>7792.91475730152</v>
      </c>
      <c r="AC35" s="62" t="n">
        <v>7945.42510212911</v>
      </c>
      <c r="AD35" s="62" t="n">
        <v>8335.35464758365</v>
      </c>
      <c r="AE35" s="62" t="n">
        <v>16167.0586834581</v>
      </c>
      <c r="AF35" s="62" t="n">
        <v>24314.9980773975</v>
      </c>
      <c r="AG35" s="62" t="n">
        <v>26385.4736612616</v>
      </c>
      <c r="AH35" s="62" t="n">
        <v>26632.0639973961</v>
      </c>
      <c r="AI35" s="62" t="n">
        <v>26680.0660677894</v>
      </c>
      <c r="AJ35" s="62" t="n">
        <v>30998.5123487812</v>
      </c>
      <c r="AK35" s="62" t="n">
        <v>36538.0640016737</v>
      </c>
      <c r="AL35" s="63" t="n">
        <v>40999.0986955513</v>
      </c>
    </row>
    <row r="36" customFormat="false" ht="15" hidden="false" customHeight="false" outlineLevel="0" collapsed="false">
      <c r="B36" s="64" t="s">
        <v>220</v>
      </c>
      <c r="C36" s="61" t="n">
        <v>1757.1466037241</v>
      </c>
      <c r="D36" s="62" t="n">
        <v>3475.09532167282</v>
      </c>
      <c r="E36" s="62" t="n">
        <v>5233.62550539985</v>
      </c>
      <c r="F36" s="62" t="n">
        <v>7158.75919523943</v>
      </c>
      <c r="G36" s="62" t="n">
        <v>9000.86445839732</v>
      </c>
      <c r="H36" s="62" t="n">
        <v>10788.4292252367</v>
      </c>
      <c r="I36" s="62" t="n">
        <v>12557.6599944675</v>
      </c>
      <c r="J36" s="62" t="n">
        <v>14322.3658768204</v>
      </c>
      <c r="K36" s="62" t="n">
        <v>16087.0717591733</v>
      </c>
      <c r="L36" s="62" t="n">
        <v>18249.9216319469</v>
      </c>
      <c r="M36" s="62" t="n">
        <v>20599.9216319469</v>
      </c>
      <c r="N36" s="63" t="n">
        <v>22872.6489046742</v>
      </c>
      <c r="O36" s="61" t="n">
        <v>2235.29411764706</v>
      </c>
      <c r="P36" s="62" t="n">
        <v>4417.11229946524</v>
      </c>
      <c r="Q36" s="62" t="n">
        <v>6667.11229946524</v>
      </c>
      <c r="R36" s="62" t="n">
        <v>9046.91999177293</v>
      </c>
      <c r="S36" s="62" t="n">
        <v>11404.0628489158</v>
      </c>
      <c r="T36" s="62" t="n">
        <v>13618.515063368</v>
      </c>
      <c r="U36" s="62" t="n">
        <v>15840.7372855902</v>
      </c>
      <c r="V36" s="62" t="n">
        <v>18001.6568258201</v>
      </c>
      <c r="W36" s="62" t="n">
        <v>20208.5533775442</v>
      </c>
      <c r="X36" s="62" t="n">
        <v>22477.0718960628</v>
      </c>
      <c r="Y36" s="62" t="n">
        <v>24678.9067584481</v>
      </c>
      <c r="Z36" s="63" t="n">
        <v>26896.1013285838</v>
      </c>
      <c r="AA36" s="61" t="n">
        <v>3190.04524886878</v>
      </c>
      <c r="AB36" s="62" t="n">
        <v>6440.04524886878</v>
      </c>
      <c r="AC36" s="62" t="n">
        <v>9773.37858220211</v>
      </c>
      <c r="AD36" s="62" t="n">
        <v>13114.2876731112</v>
      </c>
      <c r="AE36" s="62" t="n">
        <v>16432.6733233354</v>
      </c>
      <c r="AF36" s="62" t="n">
        <v>19527.9114185735</v>
      </c>
      <c r="AG36" s="62" t="n">
        <v>22479.0791468113</v>
      </c>
      <c r="AH36" s="62" t="n">
        <v>25462.2724241222</v>
      </c>
      <c r="AI36" s="62" t="n">
        <v>28505.7506849918</v>
      </c>
      <c r="AJ36" s="62" t="n">
        <v>31914.8415940827</v>
      </c>
      <c r="AK36" s="62" t="n">
        <v>35406.5771312728</v>
      </c>
      <c r="AL36" s="63" t="n">
        <v>40733.1077435177</v>
      </c>
    </row>
    <row r="37" customFormat="false" ht="15" hidden="false" customHeight="false" outlineLevel="0" collapsed="false">
      <c r="B37" s="64" t="s">
        <v>221</v>
      </c>
      <c r="C37" s="61" t="n">
        <v>1301.65224232887</v>
      </c>
      <c r="D37" s="62" t="n">
        <v>2821.61378079041</v>
      </c>
      <c r="E37" s="62" t="n">
        <v>4259.0547256723</v>
      </c>
      <c r="F37" s="62" t="n">
        <v>5704.87023369369</v>
      </c>
      <c r="G37" s="62" t="n">
        <v>7347.70707579896</v>
      </c>
      <c r="H37" s="62" t="n">
        <v>8910.82106543626</v>
      </c>
      <c r="I37" s="62" t="n">
        <v>10495.6261936414</v>
      </c>
      <c r="J37" s="62" t="n">
        <v>12068.4446079636</v>
      </c>
      <c r="K37" s="62" t="n">
        <v>13462.8180094982</v>
      </c>
      <c r="L37" s="62" t="n">
        <v>14850.0953631877</v>
      </c>
      <c r="M37" s="62" t="n">
        <v>16800.5953631877</v>
      </c>
      <c r="N37" s="63" t="n">
        <v>18854.8776598385</v>
      </c>
      <c r="O37" s="61" t="n">
        <v>2073.36470588235</v>
      </c>
      <c r="P37" s="62" t="n">
        <v>4071.39879679144</v>
      </c>
      <c r="Q37" s="62" t="n">
        <v>6230.1942513369</v>
      </c>
      <c r="R37" s="62" t="n">
        <v>8492.0692513369</v>
      </c>
      <c r="S37" s="62" t="n">
        <v>10676.3954418131</v>
      </c>
      <c r="T37" s="62" t="n">
        <v>12869.7287751464</v>
      </c>
      <c r="U37" s="62" t="n">
        <v>15082.4834047761</v>
      </c>
      <c r="V37" s="62" t="n">
        <v>17270.1454737416</v>
      </c>
      <c r="W37" s="62" t="n">
        <v>19131.8971978795</v>
      </c>
      <c r="X37" s="62" t="n">
        <v>21010.878679361</v>
      </c>
      <c r="Y37" s="62" t="n">
        <v>22892.378679361</v>
      </c>
      <c r="Z37" s="63" t="n">
        <v>24819.4375028904</v>
      </c>
      <c r="AA37" s="61" t="n">
        <v>1826.60633484163</v>
      </c>
      <c r="AB37" s="62" t="n">
        <v>4441.87906211436</v>
      </c>
      <c r="AC37" s="62" t="n">
        <v>7108.54572878102</v>
      </c>
      <c r="AD37" s="62" t="n">
        <v>7108.54572878102</v>
      </c>
      <c r="AE37" s="62" t="n">
        <v>7108.54572878102</v>
      </c>
      <c r="AF37" s="62" t="n">
        <v>7108.54572878102</v>
      </c>
      <c r="AG37" s="62" t="n">
        <v>7108.54572878102</v>
      </c>
      <c r="AH37" s="62" t="n">
        <v>7108.54572878102</v>
      </c>
      <c r="AI37" s="62" t="n">
        <v>7108.54572878102</v>
      </c>
      <c r="AJ37" s="62" t="n">
        <v>7108.54572878102</v>
      </c>
      <c r="AK37" s="62" t="n">
        <v>7108.54572878102</v>
      </c>
      <c r="AL37" s="63" t="n">
        <v>7108.54572878102</v>
      </c>
    </row>
    <row r="38" customFormat="false" ht="15" hidden="false" customHeight="false" outlineLevel="0" collapsed="false">
      <c r="B38" s="64" t="s">
        <v>222</v>
      </c>
      <c r="C38" s="61" t="n">
        <v>0</v>
      </c>
      <c r="D38" s="62" t="n">
        <v>0</v>
      </c>
      <c r="E38" s="62" t="n">
        <v>0</v>
      </c>
      <c r="F38" s="62" t="n">
        <v>0</v>
      </c>
      <c r="G38" s="62" t="n">
        <v>0</v>
      </c>
      <c r="H38" s="62" t="n">
        <v>0</v>
      </c>
      <c r="I38" s="62" t="n">
        <v>0</v>
      </c>
      <c r="J38" s="62" t="n">
        <v>0</v>
      </c>
      <c r="K38" s="62" t="n">
        <v>0</v>
      </c>
      <c r="L38" s="62" t="n">
        <v>0</v>
      </c>
      <c r="M38" s="62" t="n">
        <v>0</v>
      </c>
      <c r="N38" s="63" t="n">
        <v>0</v>
      </c>
      <c r="O38" s="61" t="n">
        <v>0</v>
      </c>
      <c r="P38" s="62" t="n">
        <v>0</v>
      </c>
      <c r="Q38" s="62" t="n">
        <v>0</v>
      </c>
      <c r="R38" s="62" t="n">
        <v>0</v>
      </c>
      <c r="S38" s="62" t="n">
        <v>0</v>
      </c>
      <c r="T38" s="62" t="n">
        <v>0</v>
      </c>
      <c r="U38" s="62" t="n">
        <v>0</v>
      </c>
      <c r="V38" s="62" t="n">
        <v>0</v>
      </c>
      <c r="W38" s="62" t="n">
        <v>0</v>
      </c>
      <c r="X38" s="62" t="n">
        <v>0</v>
      </c>
      <c r="Y38" s="62" t="n">
        <v>0</v>
      </c>
      <c r="Z38" s="63" t="n">
        <v>0</v>
      </c>
      <c r="AA38" s="61" t="n">
        <v>0</v>
      </c>
      <c r="AB38" s="62" t="n">
        <v>0</v>
      </c>
      <c r="AC38" s="62" t="n">
        <v>0</v>
      </c>
      <c r="AD38" s="62" t="n">
        <v>0</v>
      </c>
      <c r="AE38" s="62" t="n">
        <v>0</v>
      </c>
      <c r="AF38" s="62" t="n">
        <v>8947.34848484849</v>
      </c>
      <c r="AG38" s="62" t="n">
        <v>8947.34848484849</v>
      </c>
      <c r="AH38" s="62" t="n">
        <v>8947.34848484849</v>
      </c>
      <c r="AI38" s="62" t="n">
        <v>8947.34848484849</v>
      </c>
      <c r="AJ38" s="62" t="n">
        <v>11413.6955922865</v>
      </c>
      <c r="AK38" s="62" t="n">
        <v>40528.1005509642</v>
      </c>
      <c r="AL38" s="63" t="n">
        <v>111956.44748974</v>
      </c>
    </row>
    <row r="39" customFormat="false" ht="15" hidden="false" customHeight="false" outlineLevel="0" collapsed="false">
      <c r="B39" s="64" t="s">
        <v>223</v>
      </c>
      <c r="C39" s="61" t="n">
        <v>0</v>
      </c>
      <c r="D39" s="62" t="n">
        <v>0</v>
      </c>
      <c r="E39" s="62" t="n">
        <v>0</v>
      </c>
      <c r="F39" s="62" t="n">
        <v>0</v>
      </c>
      <c r="G39" s="62" t="n">
        <v>0</v>
      </c>
      <c r="H39" s="62" t="n">
        <v>0</v>
      </c>
      <c r="I39" s="62" t="n">
        <v>0</v>
      </c>
      <c r="J39" s="62" t="n">
        <v>0</v>
      </c>
      <c r="K39" s="62" t="n">
        <v>0</v>
      </c>
      <c r="L39" s="62" t="n">
        <v>0</v>
      </c>
      <c r="M39" s="62" t="n">
        <v>0</v>
      </c>
      <c r="N39" s="63" t="n">
        <v>0</v>
      </c>
      <c r="O39" s="61" t="n">
        <v>0</v>
      </c>
      <c r="P39" s="62" t="n">
        <v>0</v>
      </c>
      <c r="Q39" s="62" t="n">
        <v>0</v>
      </c>
      <c r="R39" s="62" t="n">
        <v>0</v>
      </c>
      <c r="S39" s="62" t="n">
        <v>0</v>
      </c>
      <c r="T39" s="62" t="n">
        <v>0</v>
      </c>
      <c r="U39" s="62" t="n">
        <v>0</v>
      </c>
      <c r="V39" s="62" t="n">
        <v>0</v>
      </c>
      <c r="W39" s="62" t="n">
        <v>0</v>
      </c>
      <c r="X39" s="62" t="n">
        <v>0</v>
      </c>
      <c r="Y39" s="62" t="n">
        <v>0</v>
      </c>
      <c r="Z39" s="63" t="n">
        <v>0</v>
      </c>
      <c r="AA39" s="61" t="n">
        <v>0</v>
      </c>
      <c r="AB39" s="62" t="n">
        <v>0</v>
      </c>
      <c r="AC39" s="62" t="n">
        <v>0</v>
      </c>
      <c r="AD39" s="62" t="n">
        <v>0</v>
      </c>
      <c r="AE39" s="62" t="n">
        <v>0</v>
      </c>
      <c r="AF39" s="62" t="n">
        <v>0</v>
      </c>
      <c r="AG39" s="62" t="n">
        <v>0</v>
      </c>
      <c r="AH39" s="62" t="n">
        <v>0</v>
      </c>
      <c r="AI39" s="62" t="n">
        <v>0</v>
      </c>
      <c r="AJ39" s="62" t="n">
        <v>143494.054408324</v>
      </c>
      <c r="AK39" s="62" t="n">
        <v>152561.504821547</v>
      </c>
      <c r="AL39" s="63" t="n">
        <v>159600.292576649</v>
      </c>
    </row>
    <row r="40" customFormat="false" ht="15" hidden="false" customHeight="false" outlineLevel="0" collapsed="false">
      <c r="B40" s="54" t="s">
        <v>224</v>
      </c>
      <c r="C40" s="76" t="n">
        <v>6708.61526357199</v>
      </c>
      <c r="D40" s="76" t="n">
        <v>13864.3126994694</v>
      </c>
      <c r="E40" s="76" t="n">
        <v>20712.9741167923</v>
      </c>
      <c r="F40" s="76" t="n">
        <v>27804.9794643858</v>
      </c>
      <c r="G40" s="76" t="n">
        <v>34952.2242012279</v>
      </c>
      <c r="H40" s="76" t="n">
        <v>41908.278605373</v>
      </c>
      <c r="I40" s="76" t="n">
        <v>49499.4811694756</v>
      </c>
      <c r="J40" s="76" t="n">
        <v>56702.4197884014</v>
      </c>
      <c r="K40" s="76" t="n">
        <v>63558.4172308567</v>
      </c>
      <c r="L40" s="76" t="n">
        <v>73285.2950934521</v>
      </c>
      <c r="M40" s="76" t="n">
        <v>82334.7775934521</v>
      </c>
      <c r="N40" s="76" t="n">
        <v>90806.906780055</v>
      </c>
      <c r="O40" s="76" t="n">
        <v>8445.12470588235</v>
      </c>
      <c r="P40" s="76" t="n">
        <v>15830.0292513369</v>
      </c>
      <c r="Q40" s="76" t="n">
        <v>23401.7224331551</v>
      </c>
      <c r="R40" s="76" t="n">
        <v>33361.7320485397</v>
      </c>
      <c r="S40" s="76" t="n">
        <v>51218.4225247302</v>
      </c>
      <c r="T40" s="76" t="n">
        <v>66429.8467671544</v>
      </c>
      <c r="U40" s="76" t="n">
        <v>77134.6916745618</v>
      </c>
      <c r="V40" s="76" t="n">
        <v>94060.6916745618</v>
      </c>
      <c r="W40" s="76" t="n">
        <v>113328.956042378</v>
      </c>
      <c r="X40" s="76" t="n">
        <v>128743.726875711</v>
      </c>
      <c r="Y40" s="76" t="n">
        <v>144417.756692225</v>
      </c>
      <c r="Z40" s="76" t="n">
        <v>158282.770266886</v>
      </c>
      <c r="AA40" s="76" t="n">
        <v>15861.8914027149</v>
      </c>
      <c r="AB40" s="76" t="n">
        <v>24893.1436754422</v>
      </c>
      <c r="AC40" s="76" t="n">
        <v>34644.1367788905</v>
      </c>
      <c r="AD40" s="76" t="n">
        <v>41239.3845061632</v>
      </c>
      <c r="AE40" s="76" t="n">
        <v>58430.1535644592</v>
      </c>
      <c r="AF40" s="76" t="n">
        <v>83900.8808371865</v>
      </c>
      <c r="AG40" s="76" t="n">
        <v>91403.0761662735</v>
      </c>
      <c r="AH40" s="76" t="n">
        <v>97223.9101998869</v>
      </c>
      <c r="AI40" s="76" t="n">
        <v>103623.58721852</v>
      </c>
      <c r="AJ40" s="76" t="n">
        <v>130081.180193727</v>
      </c>
      <c r="AK40" s="76" t="n">
        <v>181113.207053231</v>
      </c>
      <c r="AL40" s="76" t="n">
        <v>272823.702971599</v>
      </c>
    </row>
    <row r="41" customFormat="false" ht="15" hidden="false" customHeight="false" outlineLevel="0" collapsed="false">
      <c r="B41" s="64"/>
      <c r="C41" s="71" t="n">
        <v>0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4"/>
      <c r="O41" s="71" t="n">
        <v>0</v>
      </c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4"/>
      <c r="AA41" s="71" t="n">
        <v>0</v>
      </c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4"/>
    </row>
    <row r="42" customFormat="false" ht="16.5" hidden="false" customHeight="false" outlineLevel="0" collapsed="false">
      <c r="B42" s="54" t="s">
        <v>225</v>
      </c>
      <c r="C42" s="77" t="n">
        <v>606397.529504327</v>
      </c>
      <c r="D42" s="77" t="n">
        <v>802540.921812019</v>
      </c>
      <c r="E42" s="77" t="n">
        <v>1009122.99792751</v>
      </c>
      <c r="F42" s="77" t="n">
        <v>1069991.09418419</v>
      </c>
      <c r="G42" s="77" t="n">
        <v>1550082.90471051</v>
      </c>
      <c r="H42" s="77" t="n">
        <v>1957445.94097994</v>
      </c>
      <c r="I42" s="77" t="n">
        <v>2153593.0076466</v>
      </c>
      <c r="J42" s="77" t="n">
        <v>2180566.99485888</v>
      </c>
      <c r="K42" s="77" t="n">
        <v>2178297.53450082</v>
      </c>
      <c r="L42" s="77" t="n">
        <v>2814374.69735069</v>
      </c>
      <c r="M42" s="77" t="n">
        <v>3556486.99985069</v>
      </c>
      <c r="N42" s="77" t="n">
        <v>4443357.85870237</v>
      </c>
      <c r="O42" s="77" t="n">
        <v>491381.670588235</v>
      </c>
      <c r="P42" s="77" t="n">
        <v>624330.381951872</v>
      </c>
      <c r="Q42" s="77" t="n">
        <v>826383.047860963</v>
      </c>
      <c r="R42" s="77" t="n">
        <v>1160301.05988019</v>
      </c>
      <c r="S42" s="77" t="n">
        <v>1695400.33607067</v>
      </c>
      <c r="T42" s="77" t="n">
        <v>1961485.39900773</v>
      </c>
      <c r="U42" s="77" t="n">
        <v>2048081.33419292</v>
      </c>
      <c r="V42" s="77" t="n">
        <v>2095165.23994004</v>
      </c>
      <c r="W42" s="77" t="n">
        <v>2106364.23304349</v>
      </c>
      <c r="X42" s="77" t="n">
        <v>2318741.95989534</v>
      </c>
      <c r="Y42" s="77" t="n">
        <v>2831739.89338158</v>
      </c>
      <c r="Z42" s="77" t="n">
        <v>3466579.95899244</v>
      </c>
      <c r="AA42" s="77" t="n">
        <v>824171.475113122</v>
      </c>
      <c r="AB42" s="77" t="n">
        <v>1012905.27965858</v>
      </c>
      <c r="AC42" s="77" t="n">
        <v>1089409.99230226</v>
      </c>
      <c r="AD42" s="77" t="n">
        <v>1245024.28093862</v>
      </c>
      <c r="AE42" s="77" t="n">
        <v>1647204.11501934</v>
      </c>
      <c r="AF42" s="77" t="n">
        <v>1931667.40722713</v>
      </c>
      <c r="AG42" s="77" t="n">
        <v>2116747.72994475</v>
      </c>
      <c r="AH42" s="77" t="n">
        <v>2061060.50305399</v>
      </c>
      <c r="AI42" s="77" t="n">
        <v>2140671.46578691</v>
      </c>
      <c r="AJ42" s="77" t="n">
        <v>2663786.80049766</v>
      </c>
      <c r="AK42" s="77" t="n">
        <v>3643360.39140675</v>
      </c>
      <c r="AL42" s="77" t="n">
        <v>4300523.93018226</v>
      </c>
    </row>
    <row r="43" customFormat="false" ht="15" hidden="false" customHeight="false" outlineLevel="0" collapsed="false">
      <c r="B43" s="64"/>
      <c r="C43" s="81" t="n">
        <v>0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80"/>
      <c r="O43" s="81" t="n">
        <v>0</v>
      </c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80"/>
      <c r="AA43" s="81" t="n">
        <v>0</v>
      </c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80"/>
    </row>
    <row r="44" customFormat="false" ht="15" hidden="false" customHeight="false" outlineLevel="0" collapsed="false">
      <c r="B44" s="54" t="s">
        <v>226</v>
      </c>
      <c r="C44" s="71" t="n">
        <v>0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4"/>
      <c r="O44" s="71" t="n">
        <v>0</v>
      </c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4"/>
      <c r="AA44" s="71" t="n">
        <v>0</v>
      </c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4"/>
    </row>
    <row r="45" customFormat="false" ht="15" hidden="false" customHeight="false" outlineLevel="0" collapsed="false">
      <c r="B45" s="64" t="s">
        <v>227</v>
      </c>
      <c r="C45" s="61" t="n">
        <v>133313.162863887</v>
      </c>
      <c r="D45" s="62" t="n">
        <v>148380.552607476</v>
      </c>
      <c r="E45" s="62" t="n">
        <v>150187.001426374</v>
      </c>
      <c r="F45" s="62" t="n">
        <v>150187.001426374</v>
      </c>
      <c r="G45" s="62" t="n">
        <v>150267.756689532</v>
      </c>
      <c r="H45" s="62" t="n">
        <v>150267.756689532</v>
      </c>
      <c r="I45" s="62" t="n">
        <v>150567.836176711</v>
      </c>
      <c r="J45" s="62" t="n">
        <v>150567.836176711</v>
      </c>
      <c r="K45" s="62" t="n">
        <v>150739.501138348</v>
      </c>
      <c r="L45" s="62" t="n">
        <v>281879.638542928</v>
      </c>
      <c r="M45" s="62" t="n">
        <v>497661.653542928</v>
      </c>
      <c r="N45" s="63" t="n">
        <v>599777.500432881</v>
      </c>
      <c r="O45" s="61" t="n">
        <v>104477.609411765</v>
      </c>
      <c r="P45" s="62" t="n">
        <v>110688.843502674</v>
      </c>
      <c r="Q45" s="62" t="n">
        <v>113111.648048128</v>
      </c>
      <c r="R45" s="62" t="n">
        <v>115730.830740436</v>
      </c>
      <c r="S45" s="62" t="n">
        <v>118737.678359484</v>
      </c>
      <c r="T45" s="62" t="n">
        <v>120031.10493291</v>
      </c>
      <c r="U45" s="62" t="n">
        <v>120978.35956254</v>
      </c>
      <c r="V45" s="62" t="n">
        <v>121668.221631505</v>
      </c>
      <c r="W45" s="62" t="n">
        <v>121668.221631505</v>
      </c>
      <c r="X45" s="62" t="n">
        <v>148606.760983357</v>
      </c>
      <c r="Y45" s="62" t="n">
        <v>365773.272451247</v>
      </c>
      <c r="Z45" s="63" t="n">
        <v>499804.948921835</v>
      </c>
      <c r="AA45" s="61" t="n">
        <v>85524.2963800905</v>
      </c>
      <c r="AB45" s="62" t="n">
        <v>98818.6236528178</v>
      </c>
      <c r="AC45" s="62" t="n">
        <v>101309.407560864</v>
      </c>
      <c r="AD45" s="62" t="n">
        <v>102848.298469955</v>
      </c>
      <c r="AE45" s="62" t="n">
        <v>102898.827617937</v>
      </c>
      <c r="AF45" s="62" t="n">
        <v>159973.55056166</v>
      </c>
      <c r="AG45" s="62" t="n">
        <v>160721.002790959</v>
      </c>
      <c r="AH45" s="62" t="n">
        <v>160768.347328774</v>
      </c>
      <c r="AI45" s="62" t="n">
        <v>160900.900123805</v>
      </c>
      <c r="AJ45" s="62" t="n">
        <v>160900.900123805</v>
      </c>
      <c r="AK45" s="62" t="n">
        <v>160900.900123805</v>
      </c>
      <c r="AL45" s="63" t="n">
        <v>160900.900123805</v>
      </c>
    </row>
    <row r="46" customFormat="false" ht="15" hidden="false" customHeight="false" outlineLevel="0" collapsed="false">
      <c r="B46" s="64" t="s">
        <v>228</v>
      </c>
      <c r="C46" s="61" t="n">
        <v>44715.6884343037</v>
      </c>
      <c r="D46" s="62" t="n">
        <v>49533.4012548165</v>
      </c>
      <c r="E46" s="62" t="n">
        <v>50119.9865566538</v>
      </c>
      <c r="F46" s="62" t="n">
        <v>50119.9865566538</v>
      </c>
      <c r="G46" s="62" t="n">
        <v>50147.0076092854</v>
      </c>
      <c r="H46" s="62" t="n">
        <v>50147.0076092854</v>
      </c>
      <c r="I46" s="62" t="n">
        <v>50231.6229939008</v>
      </c>
      <c r="J46" s="62" t="n">
        <v>50231.6229939008</v>
      </c>
      <c r="K46" s="62" t="n">
        <v>50289.0654491437</v>
      </c>
      <c r="L46" s="62" t="n">
        <v>77007.2104873117</v>
      </c>
      <c r="M46" s="62" t="n">
        <v>118750.225487312</v>
      </c>
      <c r="N46" s="63" t="n">
        <v>138654.436013627</v>
      </c>
      <c r="O46" s="61" t="n">
        <v>20393.5035294118</v>
      </c>
      <c r="P46" s="62" t="n">
        <v>21603.2898930481</v>
      </c>
      <c r="Q46" s="62" t="n">
        <v>22068.8739839572</v>
      </c>
      <c r="R46" s="62" t="n">
        <v>22595.3162916495</v>
      </c>
      <c r="S46" s="62" t="n">
        <v>23191.7448630781</v>
      </c>
      <c r="T46" s="62" t="n">
        <v>23443.4558187891</v>
      </c>
      <c r="U46" s="62" t="n">
        <v>23633.8516521224</v>
      </c>
      <c r="V46" s="62" t="n">
        <v>23772.9321118925</v>
      </c>
      <c r="W46" s="62" t="n">
        <v>23772.9321118925</v>
      </c>
      <c r="X46" s="62" t="n">
        <v>31593.5617415221</v>
      </c>
      <c r="Y46" s="62" t="n">
        <v>97464.7268791368</v>
      </c>
      <c r="Z46" s="63" t="n">
        <v>138324.901087282</v>
      </c>
      <c r="AA46" s="61" t="n">
        <v>26014.7737556561</v>
      </c>
      <c r="AB46" s="62" t="n">
        <v>30031.2260283834</v>
      </c>
      <c r="AC46" s="62" t="n">
        <v>30711.3800513719</v>
      </c>
      <c r="AD46" s="62" t="n">
        <v>31241.5118695537</v>
      </c>
      <c r="AE46" s="62" t="n">
        <v>31256.6710623788</v>
      </c>
      <c r="AF46" s="62" t="n">
        <v>48330.3810190888</v>
      </c>
      <c r="AG46" s="62" t="n">
        <v>48330.3810190888</v>
      </c>
      <c r="AH46" s="62" t="n">
        <v>48340.8852207695</v>
      </c>
      <c r="AI46" s="62" t="n">
        <v>48371.9411213906</v>
      </c>
      <c r="AJ46" s="62" t="n">
        <v>48371.9411213906</v>
      </c>
      <c r="AK46" s="62" t="n">
        <v>48371.9411213906</v>
      </c>
      <c r="AL46" s="63" t="n">
        <v>48371.9411213906</v>
      </c>
    </row>
    <row r="47" customFormat="false" ht="15" hidden="false" customHeight="false" outlineLevel="0" collapsed="false">
      <c r="B47" s="64" t="s">
        <v>229</v>
      </c>
      <c r="C47" s="61" t="n">
        <v>9791.69682664568</v>
      </c>
      <c r="D47" s="62" t="n">
        <v>9791.69682664568</v>
      </c>
      <c r="E47" s="62" t="n">
        <v>9791.69682664568</v>
      </c>
      <c r="F47" s="62" t="n">
        <v>9791.69682664568</v>
      </c>
      <c r="G47" s="62" t="n">
        <v>9791.69682664568</v>
      </c>
      <c r="H47" s="62" t="n">
        <v>9791.69682664568</v>
      </c>
      <c r="I47" s="62" t="n">
        <v>9791.69682664568</v>
      </c>
      <c r="J47" s="62" t="n">
        <v>9791.69682664568</v>
      </c>
      <c r="K47" s="62" t="n">
        <v>9791.69682664568</v>
      </c>
      <c r="L47" s="62" t="n">
        <v>15763.3431370783</v>
      </c>
      <c r="M47" s="62" t="n">
        <v>17322.0456370783</v>
      </c>
      <c r="N47" s="63" t="n">
        <v>17997.9236275089</v>
      </c>
      <c r="O47" s="61" t="n">
        <v>199.174117647059</v>
      </c>
      <c r="P47" s="62" t="n">
        <v>199.174117647059</v>
      </c>
      <c r="Q47" s="62" t="n">
        <v>199.174117647059</v>
      </c>
      <c r="R47" s="62" t="n">
        <v>199.174117647059</v>
      </c>
      <c r="S47" s="62" t="n">
        <v>199.174117647059</v>
      </c>
      <c r="T47" s="62" t="n">
        <v>199.174117647059</v>
      </c>
      <c r="U47" s="62" t="n">
        <v>199.174117647059</v>
      </c>
      <c r="V47" s="62" t="n">
        <v>199.174117647059</v>
      </c>
      <c r="W47" s="62" t="n">
        <v>199.174117647059</v>
      </c>
      <c r="X47" s="62" t="n">
        <v>199.174117647059</v>
      </c>
      <c r="Y47" s="62" t="n">
        <v>199.174117647059</v>
      </c>
      <c r="Z47" s="63" t="n">
        <v>199.174117647059</v>
      </c>
      <c r="AA47" s="61" t="n">
        <v>0</v>
      </c>
      <c r="AB47" s="62" t="n">
        <v>0</v>
      </c>
      <c r="AC47" s="62" t="n">
        <v>0</v>
      </c>
      <c r="AD47" s="62" t="n">
        <v>0</v>
      </c>
      <c r="AE47" s="62" t="n">
        <v>0</v>
      </c>
      <c r="AF47" s="62" t="n">
        <v>0</v>
      </c>
      <c r="AG47" s="62" t="n">
        <v>0</v>
      </c>
      <c r="AH47" s="62" t="n">
        <v>0</v>
      </c>
      <c r="AI47" s="62" t="n">
        <v>0</v>
      </c>
      <c r="AJ47" s="62" t="n">
        <v>0</v>
      </c>
      <c r="AK47" s="62" t="n">
        <v>0</v>
      </c>
      <c r="AL47" s="63" t="n">
        <v>1518.52244897959</v>
      </c>
    </row>
    <row r="48" customFormat="false" ht="15" hidden="false" customHeight="false" outlineLevel="0" collapsed="false">
      <c r="B48" s="64" t="s">
        <v>230</v>
      </c>
      <c r="C48" s="61" t="n">
        <v>0</v>
      </c>
      <c r="D48" s="62" t="n">
        <v>0</v>
      </c>
      <c r="E48" s="62" t="n">
        <v>0</v>
      </c>
      <c r="F48" s="62" t="n">
        <v>0</v>
      </c>
      <c r="G48" s="62" t="n">
        <v>0</v>
      </c>
      <c r="H48" s="62" t="n">
        <v>0</v>
      </c>
      <c r="I48" s="62" t="n">
        <v>0</v>
      </c>
      <c r="J48" s="62" t="n">
        <v>0</v>
      </c>
      <c r="K48" s="62" t="n">
        <v>0</v>
      </c>
      <c r="L48" s="62" t="n">
        <v>5826.97201017812</v>
      </c>
      <c r="M48" s="62" t="n">
        <v>19226.9720101781</v>
      </c>
      <c r="N48" s="63" t="n">
        <v>25159.9863642451</v>
      </c>
      <c r="O48" s="61" t="n">
        <v>6484.70588235294</v>
      </c>
      <c r="P48" s="62" t="n">
        <v>6825.61497326203</v>
      </c>
      <c r="Q48" s="62" t="n">
        <v>17711.9786096257</v>
      </c>
      <c r="R48" s="62" t="n">
        <v>17880.2478403949</v>
      </c>
      <c r="S48" s="62" t="n">
        <v>18165.9621261092</v>
      </c>
      <c r="T48" s="62" t="n">
        <v>18259.2022193493</v>
      </c>
      <c r="U48" s="62" t="n">
        <v>18351.7948119419</v>
      </c>
      <c r="V48" s="62" t="n">
        <v>18420.7603291833</v>
      </c>
      <c r="W48" s="62" t="n">
        <v>18420.7603291833</v>
      </c>
      <c r="X48" s="62" t="n">
        <v>20133.7232921462</v>
      </c>
      <c r="Y48" s="62" t="n">
        <v>31693.3563196691</v>
      </c>
      <c r="Z48" s="63" t="n">
        <v>38503.3110708004</v>
      </c>
      <c r="AA48" s="61" t="n">
        <v>3981.90045248869</v>
      </c>
      <c r="AB48" s="62" t="n">
        <v>4527.35499794323</v>
      </c>
      <c r="AC48" s="62" t="n">
        <v>4619.30902093174</v>
      </c>
      <c r="AD48" s="62" t="n">
        <v>4846.58174820447</v>
      </c>
      <c r="AE48" s="62" t="n">
        <v>4869.00327286814</v>
      </c>
      <c r="AF48" s="62" t="n">
        <v>7856.01625988113</v>
      </c>
      <c r="AG48" s="62" t="n">
        <v>7856.01625988113</v>
      </c>
      <c r="AH48" s="62" t="n">
        <v>7877.02466324247</v>
      </c>
      <c r="AI48" s="62" t="n">
        <v>7939.13646448471</v>
      </c>
      <c r="AJ48" s="62" t="n">
        <v>51348.2232413442</v>
      </c>
      <c r="AK48" s="62" t="n">
        <v>54178.8017537409</v>
      </c>
      <c r="AL48" s="63" t="n">
        <v>63240.0262435368</v>
      </c>
    </row>
    <row r="49" customFormat="false" ht="15" hidden="false" customHeight="false" outlineLevel="0" collapsed="false">
      <c r="B49" s="82" t="s">
        <v>231</v>
      </c>
      <c r="C49" s="61" t="n">
        <v>0</v>
      </c>
      <c r="D49" s="62" t="n">
        <v>0</v>
      </c>
      <c r="E49" s="62" t="n">
        <v>0</v>
      </c>
      <c r="F49" s="62" t="n">
        <v>0</v>
      </c>
      <c r="G49" s="62" t="n">
        <v>0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v>0</v>
      </c>
      <c r="M49" s="62" t="n">
        <v>0</v>
      </c>
      <c r="N49" s="63" t="n">
        <v>0</v>
      </c>
      <c r="O49" s="61" t="n">
        <v>0</v>
      </c>
      <c r="P49" s="62" t="n">
        <v>0</v>
      </c>
      <c r="Q49" s="62" t="n">
        <v>0</v>
      </c>
      <c r="R49" s="62" t="n">
        <v>0</v>
      </c>
      <c r="S49" s="62" t="n">
        <v>0</v>
      </c>
      <c r="T49" s="62" t="n">
        <v>0</v>
      </c>
      <c r="U49" s="62" t="n">
        <v>0</v>
      </c>
      <c r="V49" s="62" t="n">
        <v>0</v>
      </c>
      <c r="W49" s="62" t="n">
        <v>0</v>
      </c>
      <c r="X49" s="62" t="n">
        <v>0</v>
      </c>
      <c r="Y49" s="62" t="n">
        <v>0</v>
      </c>
      <c r="Z49" s="63" t="n">
        <v>0</v>
      </c>
      <c r="AA49" s="61" t="n">
        <v>0</v>
      </c>
      <c r="AB49" s="62" t="n">
        <v>0</v>
      </c>
      <c r="AC49" s="62" t="n">
        <v>0</v>
      </c>
      <c r="AD49" s="62" t="n">
        <v>0</v>
      </c>
      <c r="AE49" s="62" t="n">
        <v>0</v>
      </c>
      <c r="AF49" s="62" t="n">
        <v>0</v>
      </c>
      <c r="AG49" s="62" t="n">
        <v>0</v>
      </c>
      <c r="AH49" s="62" t="n">
        <v>0</v>
      </c>
      <c r="AI49" s="62" t="n">
        <v>0</v>
      </c>
      <c r="AJ49" s="62" t="n">
        <v>0</v>
      </c>
      <c r="AK49" s="62" t="n">
        <v>0</v>
      </c>
      <c r="AL49" s="63" t="n">
        <v>0</v>
      </c>
    </row>
    <row r="50" customFormat="false" ht="15" hidden="false" customHeight="false" outlineLevel="0" collapsed="false">
      <c r="B50" s="64" t="s">
        <v>223</v>
      </c>
      <c r="C50" s="61" t="n">
        <v>0</v>
      </c>
      <c r="D50" s="62" t="n">
        <v>0</v>
      </c>
      <c r="E50" s="62" t="n">
        <v>0</v>
      </c>
      <c r="F50" s="62" t="n">
        <v>0</v>
      </c>
      <c r="G50" s="62" t="n">
        <v>0</v>
      </c>
      <c r="H50" s="62" t="n">
        <v>0</v>
      </c>
      <c r="I50" s="62" t="n">
        <v>0</v>
      </c>
      <c r="J50" s="62" t="n">
        <v>0</v>
      </c>
      <c r="K50" s="62" t="n">
        <v>0</v>
      </c>
      <c r="L50" s="62" t="n">
        <v>0</v>
      </c>
      <c r="M50" s="62" t="n">
        <v>0</v>
      </c>
      <c r="N50" s="63" t="n">
        <v>0</v>
      </c>
      <c r="O50" s="61" t="n">
        <v>0</v>
      </c>
      <c r="P50" s="62" t="n">
        <v>0</v>
      </c>
      <c r="Q50" s="62" t="n">
        <v>0</v>
      </c>
      <c r="R50" s="62" t="n">
        <v>0</v>
      </c>
      <c r="S50" s="62" t="n">
        <v>0</v>
      </c>
      <c r="T50" s="62" t="n">
        <v>0</v>
      </c>
      <c r="U50" s="62" t="n">
        <v>0</v>
      </c>
      <c r="V50" s="62" t="n">
        <v>0</v>
      </c>
      <c r="W50" s="62" t="n">
        <v>0</v>
      </c>
      <c r="X50" s="62" t="n">
        <v>0</v>
      </c>
      <c r="Y50" s="62" t="n">
        <v>0</v>
      </c>
      <c r="Z50" s="63" t="n">
        <v>0</v>
      </c>
      <c r="AA50" s="61" t="n">
        <v>0</v>
      </c>
      <c r="AB50" s="62" t="n">
        <v>0</v>
      </c>
      <c r="AC50" s="62" t="n">
        <v>0</v>
      </c>
      <c r="AD50" s="62" t="n">
        <v>0</v>
      </c>
      <c r="AE50" s="62" t="n">
        <v>0</v>
      </c>
      <c r="AF50" s="62" t="n">
        <v>0</v>
      </c>
      <c r="AG50" s="62" t="n">
        <v>0</v>
      </c>
      <c r="AH50" s="62" t="n">
        <v>0</v>
      </c>
      <c r="AI50" s="62" t="n">
        <v>0</v>
      </c>
      <c r="AJ50" s="62" t="n">
        <v>0</v>
      </c>
      <c r="AK50" s="62" t="n">
        <v>0</v>
      </c>
      <c r="AL50" s="63" t="n">
        <v>0</v>
      </c>
    </row>
    <row r="51" customFormat="false" ht="15" hidden="false" customHeight="false" outlineLevel="0" collapsed="false">
      <c r="B51" s="54" t="s">
        <v>232</v>
      </c>
      <c r="C51" s="76" t="n">
        <v>187820.548124836</v>
      </c>
      <c r="D51" s="76" t="n">
        <v>207705.650688939</v>
      </c>
      <c r="E51" s="76" t="n">
        <v>210098.684809674</v>
      </c>
      <c r="F51" s="76" t="n">
        <v>210098.684809674</v>
      </c>
      <c r="G51" s="76" t="n">
        <v>210206.461125463</v>
      </c>
      <c r="H51" s="76" t="n">
        <v>210206.461125463</v>
      </c>
      <c r="I51" s="76" t="n">
        <v>210591.155997258</v>
      </c>
      <c r="J51" s="76" t="n">
        <v>210591.155997258</v>
      </c>
      <c r="K51" s="76" t="n">
        <v>210820.263414138</v>
      </c>
      <c r="L51" s="76" t="n">
        <v>380477.164177496</v>
      </c>
      <c r="M51" s="76" t="n">
        <v>652960.896677496</v>
      </c>
      <c r="N51" s="76" t="n">
        <v>781589.846438262</v>
      </c>
      <c r="O51" s="76" t="n">
        <v>131554.992941177</v>
      </c>
      <c r="P51" s="76" t="n">
        <v>139316.922486631</v>
      </c>
      <c r="Q51" s="76" t="n">
        <v>153091.674759358</v>
      </c>
      <c r="R51" s="76" t="n">
        <v>156405.568990128</v>
      </c>
      <c r="S51" s="76" t="n">
        <v>160294.559466318</v>
      </c>
      <c r="T51" s="76" t="n">
        <v>161932.937088696</v>
      </c>
      <c r="U51" s="76" t="n">
        <v>163163.180144251</v>
      </c>
      <c r="V51" s="76" t="n">
        <v>164061.088190228</v>
      </c>
      <c r="W51" s="76" t="n">
        <v>164061.088190228</v>
      </c>
      <c r="X51" s="76" t="n">
        <v>200533.220134673</v>
      </c>
      <c r="Y51" s="76" t="n">
        <v>495130.5297677</v>
      </c>
      <c r="Z51" s="76" t="n">
        <v>676832.335197565</v>
      </c>
      <c r="AA51" s="76" t="n">
        <v>115520.970588235</v>
      </c>
      <c r="AB51" s="76" t="n">
        <v>133377.204679144</v>
      </c>
      <c r="AC51" s="76" t="n">
        <v>136640.096633167</v>
      </c>
      <c r="AD51" s="76" t="n">
        <v>138936.392087713</v>
      </c>
      <c r="AE51" s="76" t="n">
        <v>139024.501953184</v>
      </c>
      <c r="AF51" s="76" t="n">
        <v>216159.94784063</v>
      </c>
      <c r="AG51" s="76" t="n">
        <v>216907.400069929</v>
      </c>
      <c r="AH51" s="76" t="n">
        <v>216986.257212786</v>
      </c>
      <c r="AI51" s="76" t="n">
        <v>217211.97770968</v>
      </c>
      <c r="AJ51" s="76" t="n">
        <v>260621.06448654</v>
      </c>
      <c r="AK51" s="76" t="n">
        <v>263451.642998937</v>
      </c>
      <c r="AL51" s="76" t="n">
        <v>274031.389937712</v>
      </c>
    </row>
    <row r="52" customFormat="false" ht="15" hidden="false" customHeight="false" outlineLevel="0" collapsed="false">
      <c r="B52" s="54"/>
      <c r="C52" s="71" t="n">
        <v>0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4"/>
      <c r="O52" s="71" t="n">
        <v>0</v>
      </c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4"/>
      <c r="AA52" s="71" t="n">
        <v>0</v>
      </c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4"/>
    </row>
    <row r="53" customFormat="false" ht="15" hidden="false" customHeight="false" outlineLevel="0" collapsed="false">
      <c r="B53" s="54" t="s">
        <v>233</v>
      </c>
      <c r="C53" s="81" t="n">
        <v>0</v>
      </c>
      <c r="D53" s="79" t="n">
        <v>0</v>
      </c>
      <c r="E53" s="79" t="n">
        <v>0</v>
      </c>
      <c r="F53" s="79" t="n">
        <v>0</v>
      </c>
      <c r="G53" s="79" t="n">
        <v>0</v>
      </c>
      <c r="H53" s="79" t="n">
        <v>0</v>
      </c>
      <c r="I53" s="79" t="n">
        <v>0</v>
      </c>
      <c r="J53" s="79" t="n">
        <v>0</v>
      </c>
      <c r="K53" s="79" t="n">
        <v>0</v>
      </c>
      <c r="L53" s="79" t="n">
        <v>0</v>
      </c>
      <c r="M53" s="79" t="n">
        <v>0</v>
      </c>
      <c r="N53" s="80" t="n">
        <v>0</v>
      </c>
      <c r="O53" s="81" t="n">
        <v>0</v>
      </c>
      <c r="P53" s="79" t="n">
        <v>0</v>
      </c>
      <c r="Q53" s="79" t="n">
        <v>0</v>
      </c>
      <c r="R53" s="79" t="n">
        <v>0</v>
      </c>
      <c r="S53" s="79" t="n">
        <v>0</v>
      </c>
      <c r="T53" s="79" t="n">
        <v>0</v>
      </c>
      <c r="U53" s="79" t="n">
        <v>0</v>
      </c>
      <c r="V53" s="79" t="n">
        <v>0</v>
      </c>
      <c r="W53" s="79" t="n">
        <v>0</v>
      </c>
      <c r="X53" s="79" t="n">
        <v>0</v>
      </c>
      <c r="Y53" s="79" t="n">
        <v>0</v>
      </c>
      <c r="Z53" s="80" t="n">
        <v>0</v>
      </c>
      <c r="AA53" s="81" t="n">
        <v>0</v>
      </c>
      <c r="AB53" s="79" t="n">
        <v>0</v>
      </c>
      <c r="AC53" s="79" t="n">
        <v>0</v>
      </c>
      <c r="AD53" s="79" t="n">
        <v>0</v>
      </c>
      <c r="AE53" s="79" t="n">
        <v>0</v>
      </c>
      <c r="AF53" s="79" t="n">
        <v>0</v>
      </c>
      <c r="AG53" s="79" t="n">
        <v>0</v>
      </c>
      <c r="AH53" s="79" t="n">
        <v>0</v>
      </c>
      <c r="AI53" s="79" t="n">
        <v>0</v>
      </c>
      <c r="AJ53" s="79" t="n">
        <v>0</v>
      </c>
      <c r="AK53" s="79" t="n">
        <v>0</v>
      </c>
      <c r="AL53" s="80" t="n">
        <v>0</v>
      </c>
    </row>
    <row r="54" customFormat="false" ht="15" hidden="false" customHeight="false" outlineLevel="0" collapsed="false">
      <c r="B54" s="64" t="s">
        <v>234</v>
      </c>
      <c r="C54" s="61" t="n">
        <v>0</v>
      </c>
      <c r="D54" s="62" t="n">
        <v>-136.835897435897</v>
      </c>
      <c r="E54" s="62" t="n">
        <v>-632.108863315163</v>
      </c>
      <c r="F54" s="62" t="n">
        <v>-1013.97517347559</v>
      </c>
      <c r="G54" s="62" t="n">
        <v>-1233.27517347559</v>
      </c>
      <c r="H54" s="62" t="n">
        <v>-1609.68709057404</v>
      </c>
      <c r="I54" s="62" t="n">
        <v>-2525.49991108686</v>
      </c>
      <c r="J54" s="62" t="n">
        <v>-3207.27996223775</v>
      </c>
      <c r="K54" s="62" t="n">
        <v>-3325.81960418149</v>
      </c>
      <c r="L54" s="62" t="n">
        <v>-3648.84250494484</v>
      </c>
      <c r="M54" s="62" t="n">
        <v>-4111.12750494484</v>
      </c>
      <c r="N54" s="63" t="n">
        <v>-4755.88109346159</v>
      </c>
      <c r="O54" s="61" t="n">
        <v>-498.181176470588</v>
      </c>
      <c r="P54" s="62" t="n">
        <v>-891.922085561497</v>
      </c>
      <c r="Q54" s="62" t="n">
        <v>-1069.82435828877</v>
      </c>
      <c r="R54" s="62" t="n">
        <v>-1308.99262751954</v>
      </c>
      <c r="S54" s="62" t="n">
        <v>-1318.9854846624</v>
      </c>
      <c r="T54" s="62" t="n">
        <v>-1500.16030983722</v>
      </c>
      <c r="U54" s="62" t="n">
        <v>-1747.55382835574</v>
      </c>
      <c r="V54" s="62" t="n">
        <v>-1747.55382835574</v>
      </c>
      <c r="W54" s="62" t="n">
        <v>-2406.56762145919</v>
      </c>
      <c r="X54" s="62" t="n">
        <v>-2483.42178812586</v>
      </c>
      <c r="Y54" s="62" t="n">
        <v>-2649.14885234604</v>
      </c>
      <c r="Z54" s="63" t="n">
        <v>-2808.0244179569</v>
      </c>
      <c r="AA54" s="61" t="n">
        <v>0</v>
      </c>
      <c r="AB54" s="62" t="n">
        <v>-52.0704545454545</v>
      </c>
      <c r="AC54" s="62" t="n">
        <v>-178.300339602926</v>
      </c>
      <c r="AD54" s="62" t="n">
        <v>-179.752612330199</v>
      </c>
      <c r="AE54" s="62" t="n">
        <v>-190.902836545445</v>
      </c>
      <c r="AF54" s="62" t="n">
        <v>-212.612793255402</v>
      </c>
      <c r="AG54" s="62" t="n">
        <v>-213.918525739478</v>
      </c>
      <c r="AH54" s="62" t="n">
        <v>-259.6349122941</v>
      </c>
      <c r="AI54" s="62" t="n">
        <v>-291.034498215425</v>
      </c>
      <c r="AJ54" s="62" t="n">
        <v>-304.885737884847</v>
      </c>
      <c r="AK54" s="62" t="n">
        <v>-352.216316397243</v>
      </c>
      <c r="AL54" s="63" t="n">
        <v>-378.167336805407</v>
      </c>
    </row>
    <row r="55" customFormat="false" ht="15" hidden="false" customHeight="false" outlineLevel="0" collapsed="false">
      <c r="B55" s="64" t="s">
        <v>235</v>
      </c>
      <c r="C55" s="61" t="n">
        <v>-3756.48832939942</v>
      </c>
      <c r="D55" s="62" t="n">
        <v>-35419.0165345276</v>
      </c>
      <c r="E55" s="62" t="n">
        <v>-76444.4259833465</v>
      </c>
      <c r="F55" s="62" t="n">
        <v>-72774.2521865551</v>
      </c>
      <c r="G55" s="62" t="n">
        <v>-55238.7363970814</v>
      </c>
      <c r="H55" s="62" t="n">
        <v>-48917.5990913819</v>
      </c>
      <c r="I55" s="62" t="n">
        <v>-50329.9683221511</v>
      </c>
      <c r="J55" s="62" t="n">
        <v>-47312.011800412</v>
      </c>
      <c r="K55" s="62" t="n">
        <v>-42138.2982454248</v>
      </c>
      <c r="L55" s="62" t="n">
        <v>-30212.1506627276</v>
      </c>
      <c r="M55" s="62" t="n">
        <v>-27530.8731627276</v>
      </c>
      <c r="N55" s="63" t="n">
        <v>-38321.6530670338</v>
      </c>
      <c r="O55" s="61" t="n">
        <v>-43155.4494117647</v>
      </c>
      <c r="P55" s="62" t="n">
        <v>-98554.5857754011</v>
      </c>
      <c r="Q55" s="62" t="n">
        <v>43467.0096791444</v>
      </c>
      <c r="R55" s="62" t="n">
        <v>83425.1178522213</v>
      </c>
      <c r="S55" s="62" t="n">
        <v>168336.717852221</v>
      </c>
      <c r="T55" s="62" t="n">
        <v>216474.454448958</v>
      </c>
      <c r="U55" s="62" t="n">
        <v>282399.60954155</v>
      </c>
      <c r="V55" s="62" t="n">
        <v>349493.561265688</v>
      </c>
      <c r="W55" s="62" t="n">
        <v>396644.269311665</v>
      </c>
      <c r="X55" s="62" t="n">
        <v>388250.929033888</v>
      </c>
      <c r="Y55" s="62" t="n">
        <v>376732.291419209</v>
      </c>
      <c r="Z55" s="63" t="n">
        <v>359025.162459933</v>
      </c>
      <c r="AA55" s="61" t="n">
        <v>-19833.0271493213</v>
      </c>
      <c r="AB55" s="62" t="n">
        <v>-33708.5271493213</v>
      </c>
      <c r="AC55" s="62" t="n">
        <v>-17936.0191033443</v>
      </c>
      <c r="AD55" s="62" t="n">
        <v>-6287.48501243516</v>
      </c>
      <c r="AE55" s="62" t="n">
        <v>-29320.7338913589</v>
      </c>
      <c r="AF55" s="62" t="n">
        <v>-56292.8074844325</v>
      </c>
      <c r="AG55" s="62" t="n">
        <v>-84783.539968509</v>
      </c>
      <c r="AH55" s="62" t="n">
        <v>-100913.899212206</v>
      </c>
      <c r="AI55" s="62" t="n">
        <v>-111945.278094194</v>
      </c>
      <c r="AJ55" s="62" t="n">
        <v>-128128.79462312</v>
      </c>
      <c r="AK55" s="62" t="n">
        <v>-140743.542557004</v>
      </c>
      <c r="AL55" s="63" t="n">
        <v>-233805.097659045</v>
      </c>
    </row>
    <row r="56" customFormat="false" ht="15" hidden="false" customHeight="false" outlineLevel="0" collapsed="false">
      <c r="B56" s="64" t="s">
        <v>236</v>
      </c>
      <c r="C56" s="61" t="n">
        <v>1694.07028586415</v>
      </c>
      <c r="D56" s="62" t="n">
        <v>2048.18567047953</v>
      </c>
      <c r="E56" s="62" t="n">
        <v>2464.55837389161</v>
      </c>
      <c r="F56" s="62" t="n">
        <v>2838.7802990253</v>
      </c>
      <c r="G56" s="62" t="n">
        <v>3374.44872007793</v>
      </c>
      <c r="H56" s="62" t="n">
        <v>3761.70778743544</v>
      </c>
      <c r="I56" s="62" t="n">
        <v>4125.18471051236</v>
      </c>
      <c r="J56" s="62" t="n">
        <v>4473.78061844075</v>
      </c>
      <c r="K56" s="62" t="n">
        <v>4900.44302253282</v>
      </c>
      <c r="L56" s="62" t="n">
        <v>5284.52444746921</v>
      </c>
      <c r="M56" s="62" t="n">
        <v>6307.98944746921</v>
      </c>
      <c r="N56" s="63" t="n">
        <v>11068.7262895745</v>
      </c>
      <c r="O56" s="61" t="n">
        <v>877.129411764706</v>
      </c>
      <c r="P56" s="62" t="n">
        <v>1420.49986631016</v>
      </c>
      <c r="Q56" s="62" t="n">
        <v>2566.24077540107</v>
      </c>
      <c r="R56" s="62" t="n">
        <v>3554.63981386261</v>
      </c>
      <c r="S56" s="62" t="n">
        <v>5348.06124243404</v>
      </c>
      <c r="T56" s="62" t="n">
        <v>6453.50879488159</v>
      </c>
      <c r="U56" s="62" t="n">
        <v>7253.52499858529</v>
      </c>
      <c r="V56" s="62" t="n">
        <v>7196.5066077807</v>
      </c>
      <c r="W56" s="62" t="n">
        <v>7859.56407904506</v>
      </c>
      <c r="X56" s="62" t="n">
        <v>8118.82333830432</v>
      </c>
      <c r="Y56" s="62" t="n">
        <v>8180.74994380891</v>
      </c>
      <c r="Z56" s="63" t="n">
        <v>12560.1028849854</v>
      </c>
      <c r="AA56" s="61" t="n">
        <v>204.918552036199</v>
      </c>
      <c r="AB56" s="62" t="n">
        <v>562.391279308926</v>
      </c>
      <c r="AC56" s="62" t="n">
        <v>983.372888504329</v>
      </c>
      <c r="AD56" s="62" t="n">
        <v>1025.41834304978</v>
      </c>
      <c r="AE56" s="62" t="n">
        <v>9144.05287219777</v>
      </c>
      <c r="AF56" s="62" t="n">
        <v>9275.19789384279</v>
      </c>
      <c r="AG56" s="62" t="n">
        <v>9277.32103609332</v>
      </c>
      <c r="AH56" s="62" t="n">
        <v>9411.70128819416</v>
      </c>
      <c r="AI56" s="62" t="n">
        <v>9562.74269606165</v>
      </c>
      <c r="AJ56" s="62" t="n">
        <v>9840.08773738397</v>
      </c>
      <c r="AK56" s="62" t="n">
        <v>10310.0608778798</v>
      </c>
      <c r="AL56" s="63" t="n">
        <v>10383.5302656349</v>
      </c>
    </row>
    <row r="57" customFormat="false" ht="15" hidden="false" customHeight="false" outlineLevel="0" collapsed="false">
      <c r="B57" s="83" t="s">
        <v>237</v>
      </c>
      <c r="C57" s="61" t="n">
        <v>949.703645423551</v>
      </c>
      <c r="D57" s="62" t="n">
        <v>612.319030038939</v>
      </c>
      <c r="E57" s="62" t="n">
        <v>-12262.8883190424</v>
      </c>
      <c r="F57" s="62" t="n">
        <v>-14439.9257521975</v>
      </c>
      <c r="G57" s="62" t="n">
        <v>-6207.75469956593</v>
      </c>
      <c r="H57" s="62" t="n">
        <v>-7827.74174619805</v>
      </c>
      <c r="I57" s="62" t="n">
        <v>-6790.659694916</v>
      </c>
      <c r="J57" s="62" t="n">
        <v>-5483.37069235846</v>
      </c>
      <c r="K57" s="62" t="n">
        <v>-5200.72874862444</v>
      </c>
      <c r="L57" s="62" t="n">
        <v>4406.53079336029</v>
      </c>
      <c r="M57" s="62" t="n">
        <v>41770.9707933603</v>
      </c>
      <c r="N57" s="63" t="n">
        <v>126994.343999102</v>
      </c>
      <c r="O57" s="61" t="n">
        <v>4143.78117647059</v>
      </c>
      <c r="P57" s="62" t="n">
        <v>55119.9857219251</v>
      </c>
      <c r="Q57" s="62" t="n">
        <v>19203.5289037433</v>
      </c>
      <c r="R57" s="62" t="n">
        <v>-104676.841288564</v>
      </c>
      <c r="S57" s="62" t="n">
        <v>12159.9277590547</v>
      </c>
      <c r="T57" s="62" t="n">
        <v>6493.52449565139</v>
      </c>
      <c r="U57" s="62" t="n">
        <v>2413.57542157732</v>
      </c>
      <c r="V57" s="62" t="n">
        <v>-3827.3050381928</v>
      </c>
      <c r="W57" s="62" t="n">
        <v>-3827.3050381928</v>
      </c>
      <c r="X57" s="62" t="n">
        <v>-13410.0550381928</v>
      </c>
      <c r="Y57" s="62" t="n">
        <v>28628.724778321</v>
      </c>
      <c r="Z57" s="63" t="n">
        <v>2455.23156565128</v>
      </c>
      <c r="AA57" s="61" t="n">
        <v>0</v>
      </c>
      <c r="AB57" s="62" t="n">
        <v>-40710.8454545455</v>
      </c>
      <c r="AC57" s="62" t="n">
        <v>-73929.7351097179</v>
      </c>
      <c r="AD57" s="62" t="n">
        <v>-32879.869200627</v>
      </c>
      <c r="AE57" s="62" t="n">
        <v>28851.1151043058</v>
      </c>
      <c r="AF57" s="62" t="n">
        <v>249515.097788288</v>
      </c>
      <c r="AG57" s="62" t="n">
        <v>307745.70288383</v>
      </c>
      <c r="AH57" s="62" t="n">
        <v>390670.335236771</v>
      </c>
      <c r="AI57" s="62" t="n">
        <v>454199.502938634</v>
      </c>
      <c r="AJ57" s="62" t="n">
        <v>422376.370707229</v>
      </c>
      <c r="AK57" s="62" t="n">
        <v>476549.038062601</v>
      </c>
      <c r="AL57" s="63" t="n">
        <v>489744.285001377</v>
      </c>
    </row>
    <row r="58" customFormat="false" ht="15" hidden="false" customHeight="false" outlineLevel="0" collapsed="false">
      <c r="B58" s="64" t="s">
        <v>238</v>
      </c>
      <c r="C58" s="61" t="n">
        <v>0</v>
      </c>
      <c r="D58" s="62" t="n">
        <v>0</v>
      </c>
      <c r="E58" s="62" t="n">
        <v>0</v>
      </c>
      <c r="F58" s="62" t="n">
        <v>0</v>
      </c>
      <c r="G58" s="62" t="n">
        <v>0</v>
      </c>
      <c r="H58" s="62" t="n">
        <v>0</v>
      </c>
      <c r="I58" s="62" t="n">
        <v>0</v>
      </c>
      <c r="J58" s="62" t="n">
        <v>0</v>
      </c>
      <c r="K58" s="62" t="n">
        <v>0</v>
      </c>
      <c r="L58" s="62" t="n">
        <v>0</v>
      </c>
      <c r="M58" s="62" t="n">
        <v>0</v>
      </c>
      <c r="N58" s="63" t="n">
        <v>0</v>
      </c>
      <c r="O58" s="61" t="n">
        <v>0</v>
      </c>
      <c r="P58" s="62" t="n">
        <v>0</v>
      </c>
      <c r="Q58" s="62" t="n">
        <v>0</v>
      </c>
      <c r="R58" s="62" t="n">
        <v>0</v>
      </c>
      <c r="S58" s="62" t="n">
        <v>0</v>
      </c>
      <c r="T58" s="62" t="n">
        <v>0</v>
      </c>
      <c r="U58" s="62" t="n">
        <v>0</v>
      </c>
      <c r="V58" s="62" t="n">
        <v>0</v>
      </c>
      <c r="W58" s="62" t="n">
        <v>0</v>
      </c>
      <c r="X58" s="62" t="n">
        <v>0</v>
      </c>
      <c r="Y58" s="62" t="n">
        <v>0</v>
      </c>
      <c r="Z58" s="63" t="n">
        <v>0</v>
      </c>
      <c r="AA58" s="61" t="n">
        <v>0</v>
      </c>
      <c r="AB58" s="62" t="n">
        <v>0</v>
      </c>
      <c r="AC58" s="62" t="n">
        <v>0</v>
      </c>
      <c r="AD58" s="62" t="n">
        <v>0</v>
      </c>
      <c r="AE58" s="62" t="n">
        <v>0</v>
      </c>
      <c r="AF58" s="62" t="n">
        <v>0</v>
      </c>
      <c r="AG58" s="62" t="n">
        <v>0</v>
      </c>
      <c r="AH58" s="62" t="n">
        <v>0</v>
      </c>
      <c r="AI58" s="62" t="n">
        <v>0</v>
      </c>
      <c r="AJ58" s="62" t="n">
        <v>0</v>
      </c>
      <c r="AK58" s="62" t="n">
        <v>0</v>
      </c>
      <c r="AL58" s="63" t="n">
        <v>0</v>
      </c>
    </row>
    <row r="59" customFormat="false" ht="15" hidden="false" customHeight="false" outlineLevel="0" collapsed="false">
      <c r="B59" s="54" t="s">
        <v>239</v>
      </c>
      <c r="C59" s="66" t="n">
        <v>-1112.71439811172</v>
      </c>
      <c r="D59" s="66" t="n">
        <v>-32895.3477314451</v>
      </c>
      <c r="E59" s="66" t="n">
        <v>-86874.8647918125</v>
      </c>
      <c r="F59" s="66" t="n">
        <v>-85389.3728132029</v>
      </c>
      <c r="G59" s="66" t="n">
        <v>-59305.317550045</v>
      </c>
      <c r="H59" s="66" t="n">
        <v>-54593.3201407185</v>
      </c>
      <c r="I59" s="66" t="n">
        <v>-55520.9432176416</v>
      </c>
      <c r="J59" s="66" t="n">
        <v>-51528.8818365675</v>
      </c>
      <c r="K59" s="66" t="n">
        <v>-45764.4035756979</v>
      </c>
      <c r="L59" s="66" t="n">
        <v>-24169.9379268429</v>
      </c>
      <c r="M59" s="66" t="n">
        <v>16436.9595731571</v>
      </c>
      <c r="N59" s="66" t="n">
        <v>94985.536128181</v>
      </c>
      <c r="O59" s="66" t="n">
        <v>-38632.72</v>
      </c>
      <c r="P59" s="66" t="n">
        <v>-42906.0222727273</v>
      </c>
      <c r="Q59" s="66" t="n">
        <v>64166.955</v>
      </c>
      <c r="R59" s="66" t="n">
        <v>-19006.07625</v>
      </c>
      <c r="S59" s="66" t="n">
        <v>184525.721369048</v>
      </c>
      <c r="T59" s="66" t="n">
        <v>227921.327429654</v>
      </c>
      <c r="U59" s="66" t="n">
        <v>290319.156133357</v>
      </c>
      <c r="V59" s="66" t="n">
        <v>351115.20900692</v>
      </c>
      <c r="W59" s="66" t="n">
        <v>398269.960731058</v>
      </c>
      <c r="X59" s="66" t="n">
        <v>380476.275545873</v>
      </c>
      <c r="Y59" s="66" t="n">
        <v>410892.617288993</v>
      </c>
      <c r="Z59" s="66" t="n">
        <v>371232.472492612</v>
      </c>
      <c r="AA59" s="66" t="n">
        <v>-19628.1085972851</v>
      </c>
      <c r="AB59" s="66" t="n">
        <v>-73909.0517791033</v>
      </c>
      <c r="AC59" s="66" t="n">
        <v>-91060.6816641607</v>
      </c>
      <c r="AD59" s="66" t="n">
        <v>-38321.6884823425</v>
      </c>
      <c r="AE59" s="66" t="n">
        <v>8483.53124859918</v>
      </c>
      <c r="AF59" s="66" t="n">
        <v>202284.875404443</v>
      </c>
      <c r="AG59" s="66" t="n">
        <v>232025.565425675</v>
      </c>
      <c r="AH59" s="66" t="n">
        <v>298908.502400465</v>
      </c>
      <c r="AI59" s="66" t="n">
        <v>351525.933042287</v>
      </c>
      <c r="AJ59" s="66" t="n">
        <v>303782.778083609</v>
      </c>
      <c r="AK59" s="66" t="n">
        <v>345763.34006708</v>
      </c>
      <c r="AL59" s="66" t="n">
        <v>265944.550271162</v>
      </c>
    </row>
    <row r="60" customFormat="false" ht="15" hidden="false" customHeight="false" outlineLevel="0" collapsed="false">
      <c r="B60" s="64"/>
      <c r="C60" s="71" t="n">
        <v>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4"/>
      <c r="O60" s="71" t="n">
        <v>0</v>
      </c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4"/>
      <c r="AA60" s="71" t="n">
        <v>0</v>
      </c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4"/>
    </row>
    <row r="61" customFormat="false" ht="15" hidden="false" customHeight="false" outlineLevel="0" collapsed="false">
      <c r="B61" s="54" t="s">
        <v>240</v>
      </c>
      <c r="C61" s="61" t="n">
        <v>0</v>
      </c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3"/>
      <c r="O61" s="61" t="n">
        <v>0</v>
      </c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3"/>
      <c r="AA61" s="61" t="n">
        <v>0</v>
      </c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3"/>
    </row>
    <row r="62" customFormat="false" ht="15" hidden="false" customHeight="false" outlineLevel="0" collapsed="false">
      <c r="B62" s="64" t="s">
        <v>241</v>
      </c>
      <c r="C62" s="61" t="n">
        <v>13059.5698924731</v>
      </c>
      <c r="D62" s="62" t="n">
        <v>23566.9134822167</v>
      </c>
      <c r="E62" s="62" t="n">
        <v>36856.6772617443</v>
      </c>
      <c r="F62" s="62" t="n">
        <v>50458.5328767175</v>
      </c>
      <c r="G62" s="62" t="n">
        <v>63830.459192507</v>
      </c>
      <c r="H62" s="62" t="n">
        <v>80590.2415759267</v>
      </c>
      <c r="I62" s="62" t="n">
        <v>102003.536447722</v>
      </c>
      <c r="J62" s="62" t="n">
        <v>120287.255117798</v>
      </c>
      <c r="K62" s="62" t="n">
        <v>141057.661767415</v>
      </c>
      <c r="L62" s="62" t="n">
        <v>175436.295355201</v>
      </c>
      <c r="M62" s="62" t="n">
        <v>199229.230355201</v>
      </c>
      <c r="N62" s="63" t="n">
        <v>282858.656192521</v>
      </c>
      <c r="O62" s="61" t="n">
        <v>24893.3482352941</v>
      </c>
      <c r="P62" s="62" t="n">
        <v>48821.4209625668</v>
      </c>
      <c r="Q62" s="62" t="n">
        <v>84344.6209625668</v>
      </c>
      <c r="R62" s="62" t="n">
        <v>113190.770001028</v>
      </c>
      <c r="S62" s="62" t="n">
        <v>140221.053334362</v>
      </c>
      <c r="T62" s="62" t="n">
        <v>162249.90181921</v>
      </c>
      <c r="U62" s="62" t="n">
        <v>197233.975893284</v>
      </c>
      <c r="V62" s="62" t="n">
        <v>248254.824169146</v>
      </c>
      <c r="W62" s="62" t="n">
        <v>294412.55750248</v>
      </c>
      <c r="X62" s="62" t="n">
        <v>334899.219539517</v>
      </c>
      <c r="Y62" s="62" t="n">
        <v>377098.109447774</v>
      </c>
      <c r="Z62" s="63" t="n">
        <v>422655.473701167</v>
      </c>
      <c r="AA62" s="61" t="n">
        <v>58299.8461538462</v>
      </c>
      <c r="AB62" s="62" t="n">
        <v>112856.737062937</v>
      </c>
      <c r="AC62" s="62" t="n">
        <v>172597.872695121</v>
      </c>
      <c r="AD62" s="62" t="n">
        <v>227462.570422394</v>
      </c>
      <c r="AE62" s="62" t="n">
        <v>184140.637686968</v>
      </c>
      <c r="AF62" s="62" t="n">
        <v>256664.375782206</v>
      </c>
      <c r="AG62" s="62" t="n">
        <v>316365.532894732</v>
      </c>
      <c r="AH62" s="62" t="n">
        <v>379242.085415741</v>
      </c>
      <c r="AI62" s="62" t="n">
        <v>443639.377341207</v>
      </c>
      <c r="AJ62" s="62" t="n">
        <v>511431.453787488</v>
      </c>
      <c r="AK62" s="62" t="n">
        <v>580248.263704843</v>
      </c>
      <c r="AL62" s="63" t="n">
        <v>648293.484113006</v>
      </c>
    </row>
    <row r="63" customFormat="false" ht="15" hidden="false" customHeight="false" outlineLevel="0" collapsed="false">
      <c r="B63" s="64" t="s">
        <v>242</v>
      </c>
      <c r="C63" s="61" t="n">
        <v>605.533700498295</v>
      </c>
      <c r="D63" s="62" t="n">
        <v>950.482418447013</v>
      </c>
      <c r="E63" s="62" t="n">
        <v>2223.4482977121</v>
      </c>
      <c r="F63" s="62" t="n">
        <v>3065.69428701692</v>
      </c>
      <c r="G63" s="62" t="n">
        <v>3526.22060280639</v>
      </c>
      <c r="H63" s="62" t="n">
        <v>4921.29832301365</v>
      </c>
      <c r="I63" s="62" t="n">
        <v>9055.40088711621</v>
      </c>
      <c r="J63" s="62" t="n">
        <v>12026.1169996482</v>
      </c>
      <c r="K63" s="62" t="n">
        <v>12629.697562308</v>
      </c>
      <c r="L63" s="62" t="n">
        <v>13393.056340934</v>
      </c>
      <c r="M63" s="62" t="n">
        <v>13422.556340934</v>
      </c>
      <c r="N63" s="63" t="n">
        <v>14060.546771556</v>
      </c>
      <c r="O63" s="61" t="n">
        <v>1985.88235294118</v>
      </c>
      <c r="P63" s="62" t="n">
        <v>1985.88235294118</v>
      </c>
      <c r="Q63" s="62" t="n">
        <v>1985.88235294118</v>
      </c>
      <c r="R63" s="62" t="n">
        <v>2357.27658371041</v>
      </c>
      <c r="S63" s="62" t="n">
        <v>2357.27658371041</v>
      </c>
      <c r="T63" s="62" t="n">
        <v>2357.27658371041</v>
      </c>
      <c r="U63" s="62" t="n">
        <v>2357.27658371041</v>
      </c>
      <c r="V63" s="62" t="n">
        <v>2357.27658371041</v>
      </c>
      <c r="W63" s="62" t="n">
        <v>2629.11566417018</v>
      </c>
      <c r="X63" s="62" t="n">
        <v>2663.8378863924</v>
      </c>
      <c r="Y63" s="62" t="n">
        <v>2663.8378863924</v>
      </c>
      <c r="Z63" s="63" t="n">
        <v>2752.07318051005</v>
      </c>
      <c r="AA63" s="61" t="n">
        <v>0</v>
      </c>
      <c r="AB63" s="62" t="n">
        <v>75.8954545454545</v>
      </c>
      <c r="AC63" s="62" t="n">
        <v>75.8954545454545</v>
      </c>
      <c r="AD63" s="62" t="n">
        <v>18301.2068181818</v>
      </c>
      <c r="AE63" s="62" t="n">
        <v>18301.2068181818</v>
      </c>
      <c r="AF63" s="62" t="n">
        <v>18301.2068181818</v>
      </c>
      <c r="AG63" s="62" t="n">
        <v>18301.2068181818</v>
      </c>
      <c r="AH63" s="62" t="n">
        <v>18301.2068181818</v>
      </c>
      <c r="AI63" s="62" t="n">
        <v>18352.9666525503</v>
      </c>
      <c r="AJ63" s="62" t="n">
        <v>18553.7930988313</v>
      </c>
      <c r="AK63" s="62" t="n">
        <v>18657.0988839553</v>
      </c>
      <c r="AL63" s="63" t="n">
        <v>18690.1601084451</v>
      </c>
    </row>
    <row r="64" customFormat="false" ht="15" hidden="false" customHeight="false" outlineLevel="0" collapsed="false">
      <c r="B64" s="64" t="s">
        <v>243</v>
      </c>
      <c r="C64" s="61" t="n">
        <v>0</v>
      </c>
      <c r="D64" s="62" t="n">
        <v>0</v>
      </c>
      <c r="E64" s="62" t="n">
        <v>0</v>
      </c>
      <c r="F64" s="62" t="n">
        <v>3450.53475935829</v>
      </c>
      <c r="G64" s="62" t="n">
        <v>3450.53475935829</v>
      </c>
      <c r="H64" s="62" t="n">
        <v>4382.14097697487</v>
      </c>
      <c r="I64" s="62" t="n">
        <v>4539.83328466718</v>
      </c>
      <c r="J64" s="62" t="n">
        <v>4821.16320794083</v>
      </c>
      <c r="K64" s="62" t="n">
        <v>12248.2731823654</v>
      </c>
      <c r="L64" s="62" t="n">
        <v>12965.8304342738</v>
      </c>
      <c r="M64" s="62" t="n">
        <v>13315.8304342738</v>
      </c>
      <c r="N64" s="63" t="n">
        <v>13483.2945491063</v>
      </c>
      <c r="O64" s="61" t="n">
        <v>0</v>
      </c>
      <c r="P64" s="62" t="n">
        <v>0</v>
      </c>
      <c r="Q64" s="62" t="n">
        <v>3850.79545454545</v>
      </c>
      <c r="R64" s="62" t="n">
        <v>3850.79545454545</v>
      </c>
      <c r="S64" s="62" t="n">
        <v>3850.79545454545</v>
      </c>
      <c r="T64" s="62" t="n">
        <v>3850.79545454545</v>
      </c>
      <c r="U64" s="62" t="n">
        <v>5471.16582491582</v>
      </c>
      <c r="V64" s="62" t="n">
        <v>5471.16582491582</v>
      </c>
      <c r="W64" s="62" t="n">
        <v>5725.94283641008</v>
      </c>
      <c r="X64" s="62" t="n">
        <v>9840.52616974341</v>
      </c>
      <c r="Y64" s="62" t="n">
        <v>10848.0949770829</v>
      </c>
      <c r="Z64" s="63" t="n">
        <v>11635.4252938249</v>
      </c>
      <c r="AA64" s="61" t="n">
        <v>1489.81900452489</v>
      </c>
      <c r="AB64" s="62" t="n">
        <v>1489.81900452489</v>
      </c>
      <c r="AC64" s="62" t="n">
        <v>1626.02590107661</v>
      </c>
      <c r="AD64" s="62" t="n">
        <v>5185.83044653116</v>
      </c>
      <c r="AE64" s="62" t="n">
        <v>5185.83044653116</v>
      </c>
      <c r="AF64" s="62" t="n">
        <v>5272.41053311124</v>
      </c>
      <c r="AG64" s="62" t="n">
        <v>5272.41053311124</v>
      </c>
      <c r="AH64" s="62" t="n">
        <v>7842.50297008603</v>
      </c>
      <c r="AI64" s="62" t="n">
        <v>7842.50297008603</v>
      </c>
      <c r="AJ64" s="62" t="n">
        <v>10253.1083419869</v>
      </c>
      <c r="AK64" s="62" t="n">
        <v>10253.1083419869</v>
      </c>
      <c r="AL64" s="63" t="n">
        <v>10253.1083419869</v>
      </c>
    </row>
    <row r="65" customFormat="false" ht="15" hidden="false" customHeight="false" outlineLevel="0" collapsed="false">
      <c r="B65" s="64" t="s">
        <v>244</v>
      </c>
      <c r="C65" s="61" t="n">
        <v>0</v>
      </c>
      <c r="D65" s="62" t="n">
        <v>0</v>
      </c>
      <c r="E65" s="62" t="n">
        <v>0</v>
      </c>
      <c r="F65" s="62" t="n">
        <v>0</v>
      </c>
      <c r="G65" s="62" t="n">
        <v>0</v>
      </c>
      <c r="H65" s="62" t="n">
        <v>0</v>
      </c>
      <c r="I65" s="62" t="n">
        <v>0</v>
      </c>
      <c r="J65" s="62" t="n">
        <v>0</v>
      </c>
      <c r="K65" s="62" t="n">
        <v>0</v>
      </c>
      <c r="L65" s="62" t="n">
        <v>0</v>
      </c>
      <c r="M65" s="62" t="n">
        <v>0</v>
      </c>
      <c r="N65" s="63" t="n">
        <v>119617.224880383</v>
      </c>
      <c r="O65" s="61" t="n">
        <v>0</v>
      </c>
      <c r="P65" s="62" t="n">
        <v>0</v>
      </c>
      <c r="Q65" s="62" t="n">
        <v>0</v>
      </c>
      <c r="R65" s="62" t="n">
        <v>240.384615384615</v>
      </c>
      <c r="S65" s="62" t="n">
        <v>240.384615384615</v>
      </c>
      <c r="T65" s="62" t="n">
        <v>240.384615384615</v>
      </c>
      <c r="U65" s="62" t="n">
        <v>240.384615384615</v>
      </c>
      <c r="V65" s="62" t="n">
        <v>240.384615384615</v>
      </c>
      <c r="W65" s="62" t="n">
        <v>240.384615384615</v>
      </c>
      <c r="X65" s="62" t="n">
        <v>240.384615384615</v>
      </c>
      <c r="Y65" s="62" t="n">
        <v>240.384615384615</v>
      </c>
      <c r="Z65" s="63" t="n">
        <v>6007.34615384615</v>
      </c>
      <c r="AA65" s="61" t="n">
        <v>0</v>
      </c>
      <c r="AB65" s="62" t="n">
        <v>0</v>
      </c>
      <c r="AC65" s="62" t="n">
        <v>0</v>
      </c>
      <c r="AD65" s="62" t="n">
        <v>0</v>
      </c>
      <c r="AE65" s="62" t="n">
        <v>0</v>
      </c>
      <c r="AF65" s="62" t="n">
        <v>0</v>
      </c>
      <c r="AG65" s="62" t="n">
        <v>0</v>
      </c>
      <c r="AH65" s="62" t="n">
        <v>0</v>
      </c>
      <c r="AI65" s="62" t="n">
        <v>0</v>
      </c>
      <c r="AJ65" s="62" t="n">
        <v>0</v>
      </c>
      <c r="AK65" s="62" t="n">
        <v>1033.05785123967</v>
      </c>
      <c r="AL65" s="63" t="n">
        <v>10852.8007083825</v>
      </c>
    </row>
    <row r="66" customFormat="false" ht="15" hidden="false" customHeight="false" outlineLevel="0" collapsed="false">
      <c r="B66" s="64" t="s">
        <v>245</v>
      </c>
      <c r="C66" s="61" t="n">
        <v>4307.36952530816</v>
      </c>
      <c r="D66" s="62" t="n">
        <v>7708.65157659021</v>
      </c>
      <c r="E66" s="62" t="n">
        <v>8612.4048574301</v>
      </c>
      <c r="F66" s="62" t="n">
        <v>14047.7684937937</v>
      </c>
      <c r="G66" s="62" t="n">
        <v>14844.0842832674</v>
      </c>
      <c r="H66" s="62" t="n">
        <v>11893.9858376716</v>
      </c>
      <c r="I66" s="62" t="n">
        <v>12166.5499402357</v>
      </c>
      <c r="J66" s="62" t="n">
        <v>12568.9821652996</v>
      </c>
      <c r="K66" s="62" t="n">
        <v>14143.1509632536</v>
      </c>
      <c r="L66" s="62" t="n">
        <v>15286.407960709</v>
      </c>
      <c r="M66" s="62" t="n">
        <v>17126.407960709</v>
      </c>
      <c r="N66" s="63" t="n">
        <v>39689.494085111</v>
      </c>
      <c r="O66" s="61" t="n">
        <v>4007.29411764706</v>
      </c>
      <c r="P66" s="62" t="n">
        <v>8550.47593582888</v>
      </c>
      <c r="Q66" s="62" t="n">
        <v>12558.4032085562</v>
      </c>
      <c r="R66" s="62" t="n">
        <v>13294.6676316331</v>
      </c>
      <c r="S66" s="62" t="n">
        <v>8175.54382210927</v>
      </c>
      <c r="T66" s="62" t="n">
        <v>10222.1638687293</v>
      </c>
      <c r="U66" s="62" t="n">
        <v>11345.9509057663</v>
      </c>
      <c r="V66" s="62" t="n">
        <v>13512.1578023181</v>
      </c>
      <c r="W66" s="62" t="n">
        <v>15265.0819402491</v>
      </c>
      <c r="X66" s="62" t="n">
        <v>16489.1143476565</v>
      </c>
      <c r="Y66" s="62" t="n">
        <v>17661.9148063721</v>
      </c>
      <c r="Z66" s="63" t="n">
        <v>26782.2383357839</v>
      </c>
      <c r="AA66" s="61" t="n">
        <v>9585.74660633484</v>
      </c>
      <c r="AB66" s="62" t="n">
        <v>14702.2011517894</v>
      </c>
      <c r="AC66" s="62" t="n">
        <v>17983.4471288009</v>
      </c>
      <c r="AD66" s="62" t="n">
        <v>19254.9471288009</v>
      </c>
      <c r="AE66" s="62" t="n">
        <v>20444.0749314915</v>
      </c>
      <c r="AF66" s="62" t="n">
        <v>23150.50350292</v>
      </c>
      <c r="AG66" s="62" t="n">
        <v>27391.4376855103</v>
      </c>
      <c r="AH66" s="62" t="n">
        <v>32754.6729796279</v>
      </c>
      <c r="AI66" s="62" t="n">
        <v>34529.0539320089</v>
      </c>
      <c r="AJ66" s="62" t="n">
        <v>0</v>
      </c>
      <c r="AK66" s="62" t="n">
        <v>0</v>
      </c>
      <c r="AL66" s="63" t="n">
        <v>0</v>
      </c>
    </row>
    <row r="67" customFormat="false" ht="15" hidden="false" customHeight="false" outlineLevel="0" collapsed="false">
      <c r="B67" s="54" t="s">
        <v>246</v>
      </c>
      <c r="C67" s="76" t="n">
        <v>17972.4731182796</v>
      </c>
      <c r="D67" s="76" t="n">
        <v>32226.0474772539</v>
      </c>
      <c r="E67" s="76" t="n">
        <v>47692.5304168865</v>
      </c>
      <c r="F67" s="76" t="n">
        <v>71022.5304168865</v>
      </c>
      <c r="G67" s="76" t="n">
        <v>85651.2988379391</v>
      </c>
      <c r="H67" s="76" t="n">
        <v>101787.666713587</v>
      </c>
      <c r="I67" s="76" t="n">
        <v>127765.320559741</v>
      </c>
      <c r="J67" s="76" t="n">
        <v>149703.517490687</v>
      </c>
      <c r="K67" s="76" t="n">
        <v>180078.783475342</v>
      </c>
      <c r="L67" s="76" t="n">
        <v>217081.590091118</v>
      </c>
      <c r="M67" s="76" t="n">
        <v>243094.025091118</v>
      </c>
      <c r="N67" s="76" t="n">
        <v>469709.216478678</v>
      </c>
      <c r="O67" s="76" t="n">
        <v>30886.5247058824</v>
      </c>
      <c r="P67" s="76" t="n">
        <v>59357.7792513369</v>
      </c>
      <c r="Q67" s="76" t="n">
        <v>102739.70197861</v>
      </c>
      <c r="R67" s="76" t="n">
        <v>132933.894286302</v>
      </c>
      <c r="S67" s="76" t="n">
        <v>154845.053810111</v>
      </c>
      <c r="T67" s="76" t="n">
        <v>178920.52234158</v>
      </c>
      <c r="U67" s="76" t="n">
        <v>216648.753823062</v>
      </c>
      <c r="V67" s="76" t="n">
        <v>269835.808995475</v>
      </c>
      <c r="W67" s="76" t="n">
        <v>318273.082558694</v>
      </c>
      <c r="X67" s="76" t="n">
        <v>364133.082558694</v>
      </c>
      <c r="Y67" s="76" t="n">
        <v>408512.341733006</v>
      </c>
      <c r="Z67" s="76" t="n">
        <v>469832.556665132</v>
      </c>
      <c r="AA67" s="76" t="n">
        <v>69375.4117647059</v>
      </c>
      <c r="AB67" s="76" t="n">
        <v>129124.652673797</v>
      </c>
      <c r="AC67" s="76" t="n">
        <v>192283.241179544</v>
      </c>
      <c r="AD67" s="76" t="n">
        <v>270204.554815908</v>
      </c>
      <c r="AE67" s="76" t="n">
        <v>228071.749883172</v>
      </c>
      <c r="AF67" s="76" t="n">
        <v>303388.496636419</v>
      </c>
      <c r="AG67" s="76" t="n">
        <v>367330.587931536</v>
      </c>
      <c r="AH67" s="76" t="n">
        <v>438140.468183636</v>
      </c>
      <c r="AI67" s="76" t="n">
        <v>504363.900895852</v>
      </c>
      <c r="AJ67" s="76" t="n">
        <v>574767.409160315</v>
      </c>
      <c r="AK67" s="76" t="n">
        <v>644720.582714034</v>
      </c>
      <c r="AL67" s="76" t="n">
        <v>722618.60720383</v>
      </c>
    </row>
    <row r="68" customFormat="false" ht="15" hidden="false" customHeight="false" outlineLevel="0" collapsed="false">
      <c r="B68" s="64"/>
      <c r="C68" s="81" t="n">
        <v>0</v>
      </c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0"/>
      <c r="O68" s="81" t="n">
        <v>0</v>
      </c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80"/>
      <c r="AA68" s="81" t="n">
        <v>0</v>
      </c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customFormat="false" ht="15" hidden="false" customHeight="false" outlineLevel="0" collapsed="false">
      <c r="B69" s="54" t="s">
        <v>247</v>
      </c>
      <c r="C69" s="81" t="n">
        <v>0</v>
      </c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80"/>
      <c r="O69" s="81" t="n">
        <v>0</v>
      </c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80"/>
      <c r="AA69" s="81" t="n">
        <v>0</v>
      </c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customFormat="false" ht="15" hidden="false" customHeight="false" outlineLevel="0" collapsed="false">
      <c r="B70" s="64" t="s">
        <v>248</v>
      </c>
      <c r="C70" s="61" t="n">
        <v>409.12667191188</v>
      </c>
      <c r="D70" s="62" t="n">
        <v>972.795902681111</v>
      </c>
      <c r="E70" s="62" t="n">
        <v>1412.42844861287</v>
      </c>
      <c r="F70" s="62" t="n">
        <v>2115.97657695512</v>
      </c>
      <c r="G70" s="62" t="n">
        <v>2558.08184011301</v>
      </c>
      <c r="H70" s="62" t="n">
        <v>3594.02484529436</v>
      </c>
      <c r="I70" s="62" t="n">
        <v>3786.79664016615</v>
      </c>
      <c r="J70" s="62" t="n">
        <v>4335.0498370971</v>
      </c>
      <c r="K70" s="62" t="n">
        <v>5101.96799566487</v>
      </c>
      <c r="L70" s="62" t="n">
        <v>5761.22753764961</v>
      </c>
      <c r="M70" s="62" t="n">
        <v>6476.14503764961</v>
      </c>
      <c r="N70" s="63" t="n">
        <v>7113.10676013765</v>
      </c>
      <c r="O70" s="61" t="n">
        <v>770.334117647059</v>
      </c>
      <c r="P70" s="62" t="n">
        <v>1452.24548128342</v>
      </c>
      <c r="Q70" s="62" t="n">
        <v>2394.2386631016</v>
      </c>
      <c r="R70" s="62" t="n">
        <v>2969.3588554093</v>
      </c>
      <c r="S70" s="62" t="n">
        <v>3999.38266493311</v>
      </c>
      <c r="T70" s="62" t="n">
        <v>4569.31273486318</v>
      </c>
      <c r="U70" s="62" t="n">
        <v>5128.34051264095</v>
      </c>
      <c r="V70" s="62" t="n">
        <v>6053.3635011467</v>
      </c>
      <c r="W70" s="62" t="n">
        <v>7185.20947815819</v>
      </c>
      <c r="X70" s="62" t="n">
        <v>7763.9131818619</v>
      </c>
      <c r="Y70" s="62" t="n">
        <v>8484.09666810043</v>
      </c>
      <c r="Z70" s="63" t="n">
        <v>9808.09440565699</v>
      </c>
      <c r="AA70" s="61" t="n">
        <v>1280.54298642534</v>
      </c>
      <c r="AB70" s="62" t="n">
        <v>4006.6793500617</v>
      </c>
      <c r="AC70" s="62" t="n">
        <v>7337.31383282032</v>
      </c>
      <c r="AD70" s="62" t="n">
        <v>11140.2592873658</v>
      </c>
      <c r="AE70" s="62" t="n">
        <v>15022.4879869173</v>
      </c>
      <c r="AF70" s="62" t="n">
        <v>19969.7433981728</v>
      </c>
      <c r="AG70" s="62" t="n">
        <v>23923.0109140963</v>
      </c>
      <c r="AH70" s="62" t="n">
        <v>26044.6495695585</v>
      </c>
      <c r="AI70" s="62" t="n">
        <v>28264.492219662</v>
      </c>
      <c r="AJ70" s="62" t="n">
        <v>30535.930236191</v>
      </c>
      <c r="AK70" s="62" t="n">
        <v>34711.6099882571</v>
      </c>
      <c r="AL70" s="63" t="n">
        <v>25041.134478053</v>
      </c>
    </row>
    <row r="71" customFormat="false" ht="15" hidden="false" customHeight="false" outlineLevel="0" collapsed="false">
      <c r="B71" s="64" t="s">
        <v>249</v>
      </c>
      <c r="C71" s="61" t="n">
        <v>759.244689221086</v>
      </c>
      <c r="D71" s="62" t="n">
        <v>1348.98827896468</v>
      </c>
      <c r="E71" s="62" t="n">
        <v>2367.36098237675</v>
      </c>
      <c r="F71" s="62" t="n">
        <v>2688.21659735001</v>
      </c>
      <c r="G71" s="62" t="n">
        <v>2804.00607103422</v>
      </c>
      <c r="H71" s="62" t="n">
        <v>3633.02161507567</v>
      </c>
      <c r="I71" s="62" t="n">
        <v>4065.07289712696</v>
      </c>
      <c r="J71" s="62" t="n">
        <v>4441.03197641084</v>
      </c>
      <c r="K71" s="62" t="n">
        <v>5156.79412474844</v>
      </c>
      <c r="L71" s="62" t="n">
        <v>5950.68725451943</v>
      </c>
      <c r="M71" s="62" t="n">
        <v>6120.68725451943</v>
      </c>
      <c r="N71" s="63" t="n">
        <v>26462.5054363376</v>
      </c>
      <c r="O71" s="61" t="n">
        <v>1997.64705882353</v>
      </c>
      <c r="P71" s="62" t="n">
        <v>2236.28342245989</v>
      </c>
      <c r="Q71" s="62" t="n">
        <v>4581.06069518717</v>
      </c>
      <c r="R71" s="62" t="n">
        <v>5491.3972336487</v>
      </c>
      <c r="S71" s="62" t="n">
        <v>5856.87342412489</v>
      </c>
      <c r="T71" s="62" t="n">
        <v>6936.36060361207</v>
      </c>
      <c r="U71" s="62" t="n">
        <v>7795.15689990837</v>
      </c>
      <c r="V71" s="62" t="n">
        <v>8874.13850910377</v>
      </c>
      <c r="W71" s="62" t="n">
        <v>9962.64425623021</v>
      </c>
      <c r="X71" s="62" t="n">
        <v>10747.7576821561</v>
      </c>
      <c r="Y71" s="62" t="n">
        <v>11916.7943794038</v>
      </c>
      <c r="Z71" s="63" t="n">
        <v>14214.5998092681</v>
      </c>
      <c r="AA71" s="61" t="n">
        <v>1151.58371040724</v>
      </c>
      <c r="AB71" s="62" t="n">
        <v>4026.81098313451</v>
      </c>
      <c r="AC71" s="62" t="n">
        <v>7194.31443141037</v>
      </c>
      <c r="AD71" s="62" t="n">
        <v>12154.3507950467</v>
      </c>
      <c r="AE71" s="62" t="n">
        <v>16782.6916022216</v>
      </c>
      <c r="AF71" s="62" t="n">
        <v>18475.3322948623</v>
      </c>
      <c r="AG71" s="62" t="n">
        <v>23032.2855857328</v>
      </c>
      <c r="AH71" s="62" t="n">
        <v>27015.1112159849</v>
      </c>
      <c r="AI71" s="62" t="n">
        <v>32029.0905120512</v>
      </c>
      <c r="AJ71" s="62" t="n">
        <v>38476.4417517206</v>
      </c>
      <c r="AK71" s="62" t="n">
        <v>41978.5078674231</v>
      </c>
      <c r="AL71" s="63" t="n">
        <v>43769.5282755863</v>
      </c>
    </row>
    <row r="72" customFormat="false" ht="15" hidden="false" customHeight="false" outlineLevel="0" collapsed="false">
      <c r="B72" s="64" t="s">
        <v>250</v>
      </c>
      <c r="C72" s="61" t="n">
        <v>786.782061369001</v>
      </c>
      <c r="D72" s="62" t="n">
        <v>8181.43847162541</v>
      </c>
      <c r="E72" s="62" t="n">
        <v>8968.84004642856</v>
      </c>
      <c r="F72" s="62" t="n">
        <v>9869.90956514514</v>
      </c>
      <c r="G72" s="62" t="n">
        <v>10659.3832493557</v>
      </c>
      <c r="H72" s="62" t="n">
        <v>11436.5853218945</v>
      </c>
      <c r="I72" s="62" t="n">
        <v>12205.8160911253</v>
      </c>
      <c r="J72" s="62" t="n">
        <v>12973.0795182353</v>
      </c>
      <c r="K72" s="62" t="n">
        <v>13740.3429453452</v>
      </c>
      <c r="L72" s="62" t="n">
        <v>14503.7017239712</v>
      </c>
      <c r="M72" s="62" t="n">
        <v>15253.7017239712</v>
      </c>
      <c r="N72" s="63" t="n">
        <v>36339.3165565071</v>
      </c>
      <c r="O72" s="61" t="n">
        <v>1176.47058823529</v>
      </c>
      <c r="P72" s="62" t="n">
        <v>2312.83422459893</v>
      </c>
      <c r="Q72" s="62" t="n">
        <v>3449.19786096257</v>
      </c>
      <c r="R72" s="62" t="n">
        <v>4651.12093788564</v>
      </c>
      <c r="S72" s="62" t="n">
        <v>5841.59712836183</v>
      </c>
      <c r="T72" s="62" t="n">
        <v>7007.098293863</v>
      </c>
      <c r="U72" s="62" t="n">
        <v>8164.50570127041</v>
      </c>
      <c r="V72" s="62" t="n">
        <v>9313.93098862673</v>
      </c>
      <c r="W72" s="62" t="n">
        <v>10463.3562759831</v>
      </c>
      <c r="X72" s="62" t="n">
        <v>11620.7636833905</v>
      </c>
      <c r="Y72" s="62" t="n">
        <v>12767.5526742161</v>
      </c>
      <c r="Z72" s="63" t="n">
        <v>14044.7019954831</v>
      </c>
      <c r="AA72" s="61" t="n">
        <v>1219.45701357466</v>
      </c>
      <c r="AB72" s="62" t="n">
        <v>2174.00246812011</v>
      </c>
      <c r="AC72" s="62" t="n">
        <v>4850.46223823506</v>
      </c>
      <c r="AD72" s="62" t="n">
        <v>5805.00769278051</v>
      </c>
      <c r="AE72" s="62" t="n">
        <v>6746.71172865495</v>
      </c>
      <c r="AF72" s="62" t="n">
        <v>8234.40220484543</v>
      </c>
      <c r="AG72" s="62" t="n">
        <v>9126.12195006836</v>
      </c>
      <c r="AH72" s="62" t="n">
        <v>10008.4748912448</v>
      </c>
      <c r="AI72" s="62" t="n">
        <v>10992.3258229218</v>
      </c>
      <c r="AJ72" s="62" t="n">
        <v>11860.0944179632</v>
      </c>
      <c r="AK72" s="62" t="n">
        <v>12727.8630130045</v>
      </c>
      <c r="AL72" s="63" t="n">
        <v>13585.0058701473</v>
      </c>
    </row>
    <row r="73" customFormat="false" ht="15" hidden="false" customHeight="false" outlineLevel="0" collapsed="false">
      <c r="B73" s="64" t="s">
        <v>251</v>
      </c>
      <c r="C73" s="61" t="n">
        <v>0</v>
      </c>
      <c r="D73" s="62" t="n">
        <v>0</v>
      </c>
      <c r="E73" s="62" t="n">
        <v>0</v>
      </c>
      <c r="F73" s="62" t="n">
        <v>0</v>
      </c>
      <c r="G73" s="62" t="n">
        <v>0</v>
      </c>
      <c r="H73" s="62" t="n">
        <v>0</v>
      </c>
      <c r="I73" s="62" t="n">
        <v>0</v>
      </c>
      <c r="J73" s="62" t="n">
        <v>0</v>
      </c>
      <c r="K73" s="62" t="n">
        <v>0</v>
      </c>
      <c r="L73" s="62" t="n">
        <v>0</v>
      </c>
      <c r="M73" s="62" t="n">
        <v>0</v>
      </c>
      <c r="N73" s="63" t="n">
        <v>0</v>
      </c>
      <c r="O73" s="61" t="n">
        <v>0</v>
      </c>
      <c r="P73" s="62" t="n">
        <v>0</v>
      </c>
      <c r="Q73" s="62" t="n">
        <v>0</v>
      </c>
      <c r="R73" s="62" t="n">
        <v>0</v>
      </c>
      <c r="S73" s="62" t="n">
        <v>0</v>
      </c>
      <c r="T73" s="62" t="n">
        <v>0</v>
      </c>
      <c r="U73" s="62" t="n">
        <v>0</v>
      </c>
      <c r="V73" s="62" t="n">
        <v>0</v>
      </c>
      <c r="W73" s="62" t="n">
        <v>0</v>
      </c>
      <c r="X73" s="62" t="n">
        <v>0</v>
      </c>
      <c r="Y73" s="62" t="n">
        <v>0</v>
      </c>
      <c r="Z73" s="63" t="n">
        <v>0</v>
      </c>
      <c r="AA73" s="61" t="n">
        <v>0</v>
      </c>
      <c r="AB73" s="62" t="n">
        <v>0</v>
      </c>
      <c r="AC73" s="62" t="n">
        <v>0</v>
      </c>
      <c r="AD73" s="62" t="n">
        <v>0</v>
      </c>
      <c r="AE73" s="62" t="n">
        <v>0</v>
      </c>
      <c r="AF73" s="62" t="n">
        <v>0</v>
      </c>
      <c r="AG73" s="62" t="n">
        <v>0</v>
      </c>
      <c r="AH73" s="62" t="n">
        <v>0</v>
      </c>
      <c r="AI73" s="62" t="n">
        <v>0</v>
      </c>
      <c r="AJ73" s="62" t="n">
        <v>0</v>
      </c>
      <c r="AK73" s="62" t="n">
        <v>0</v>
      </c>
      <c r="AL73" s="63" t="n">
        <v>0</v>
      </c>
    </row>
    <row r="74" customFormat="false" ht="15" hidden="false" customHeight="false" outlineLevel="0" collapsed="false">
      <c r="B74" s="64" t="s">
        <v>252</v>
      </c>
      <c r="C74" s="61" t="n">
        <v>0</v>
      </c>
      <c r="D74" s="62" t="n">
        <v>4500</v>
      </c>
      <c r="E74" s="62" t="n">
        <v>4500</v>
      </c>
      <c r="F74" s="62" t="n">
        <v>4500</v>
      </c>
      <c r="G74" s="62" t="n">
        <v>4500</v>
      </c>
      <c r="H74" s="62" t="n">
        <v>4500</v>
      </c>
      <c r="I74" s="62" t="n">
        <v>4500</v>
      </c>
      <c r="J74" s="62" t="n">
        <v>4500</v>
      </c>
      <c r="K74" s="62" t="n">
        <v>4500</v>
      </c>
      <c r="L74" s="62" t="n">
        <v>4500</v>
      </c>
      <c r="M74" s="62" t="n">
        <v>4500</v>
      </c>
      <c r="N74" s="63" t="n">
        <v>4500</v>
      </c>
      <c r="O74" s="61" t="n">
        <v>0</v>
      </c>
      <c r="P74" s="62" t="n">
        <v>0</v>
      </c>
      <c r="Q74" s="62" t="n">
        <v>0</v>
      </c>
      <c r="R74" s="62" t="n">
        <v>0</v>
      </c>
      <c r="S74" s="62" t="n">
        <v>0</v>
      </c>
      <c r="T74" s="62" t="n">
        <v>0</v>
      </c>
      <c r="U74" s="62" t="n">
        <v>0</v>
      </c>
      <c r="V74" s="62" t="n">
        <v>344.827586206897</v>
      </c>
      <c r="W74" s="62" t="n">
        <v>344.827586206897</v>
      </c>
      <c r="X74" s="62" t="n">
        <v>594.211845466156</v>
      </c>
      <c r="Y74" s="62" t="n">
        <v>869.441203264321</v>
      </c>
      <c r="Z74" s="63" t="n">
        <v>1068.53622588876</v>
      </c>
      <c r="AA74" s="61" t="n">
        <v>226.244343891403</v>
      </c>
      <c r="AB74" s="62" t="n">
        <v>301.244343891403</v>
      </c>
      <c r="AC74" s="62" t="n">
        <v>997.796068029334</v>
      </c>
      <c r="AD74" s="62" t="n">
        <v>997.796068029334</v>
      </c>
      <c r="AE74" s="62" t="n">
        <v>997.796068029334</v>
      </c>
      <c r="AF74" s="62" t="n">
        <v>1030.26360049687</v>
      </c>
      <c r="AG74" s="62" t="n">
        <v>1085.46529901067</v>
      </c>
      <c r="AH74" s="62" t="n">
        <v>1085.46529901067</v>
      </c>
      <c r="AI74" s="62" t="n">
        <v>1085.46529901067</v>
      </c>
      <c r="AJ74" s="62" t="n">
        <v>1157.77934859744</v>
      </c>
      <c r="AK74" s="62" t="n">
        <v>1157.77934859744</v>
      </c>
      <c r="AL74" s="63" t="n">
        <v>1157.77934859744</v>
      </c>
    </row>
    <row r="75" customFormat="false" ht="15" hidden="false" customHeight="false" outlineLevel="0" collapsed="false">
      <c r="B75" s="64" t="s">
        <v>253</v>
      </c>
      <c r="C75" s="61" t="n">
        <v>0</v>
      </c>
      <c r="D75" s="62" t="n">
        <v>0</v>
      </c>
      <c r="E75" s="62" t="n">
        <v>0</v>
      </c>
      <c r="F75" s="62" t="n">
        <v>0</v>
      </c>
      <c r="G75" s="62" t="n">
        <v>52.6315789473684</v>
      </c>
      <c r="H75" s="62" t="n">
        <v>246.932097082083</v>
      </c>
      <c r="I75" s="62" t="n">
        <v>246.932097082083</v>
      </c>
      <c r="J75" s="62" t="n">
        <v>246.932097082083</v>
      </c>
      <c r="K75" s="62" t="n">
        <v>1653.58171345037</v>
      </c>
      <c r="L75" s="62" t="n">
        <v>2449.00156077861</v>
      </c>
      <c r="M75" s="62" t="n">
        <v>2449.00156077861</v>
      </c>
      <c r="N75" s="63" t="n">
        <v>2860.48481436713</v>
      </c>
      <c r="O75" s="61" t="n">
        <v>0</v>
      </c>
      <c r="P75" s="62" t="n">
        <v>468.181818181818</v>
      </c>
      <c r="Q75" s="62" t="n">
        <v>740.909090909091</v>
      </c>
      <c r="R75" s="62" t="n">
        <v>1397.15909090909</v>
      </c>
      <c r="S75" s="62" t="n">
        <v>1551.920995671</v>
      </c>
      <c r="T75" s="62" t="n">
        <v>1551.920995671</v>
      </c>
      <c r="U75" s="62" t="n">
        <v>1725.53210678211</v>
      </c>
      <c r="V75" s="62" t="n">
        <v>1725.53210678211</v>
      </c>
      <c r="W75" s="62" t="n">
        <v>1725.53210678211</v>
      </c>
      <c r="X75" s="62" t="n">
        <v>2143.77053270803</v>
      </c>
      <c r="Y75" s="62" t="n">
        <v>2307.1994317906</v>
      </c>
      <c r="Z75" s="63" t="n">
        <v>3296.91662636074</v>
      </c>
      <c r="AA75" s="61" t="n">
        <v>5255.75113122172</v>
      </c>
      <c r="AB75" s="62" t="n">
        <v>6164.84204031263</v>
      </c>
      <c r="AC75" s="62" t="n">
        <v>8258.17767249654</v>
      </c>
      <c r="AD75" s="62" t="n">
        <v>8756.80039976926</v>
      </c>
      <c r="AE75" s="62" t="n">
        <v>8832.25555671994</v>
      </c>
      <c r="AF75" s="62" t="n">
        <v>9090.6300155944</v>
      </c>
      <c r="AG75" s="62" t="n">
        <v>10536.8593149575</v>
      </c>
      <c r="AH75" s="62" t="n">
        <v>10665.6198191591</v>
      </c>
      <c r="AI75" s="62" t="n">
        <v>10926.9800676063</v>
      </c>
      <c r="AJ75" s="62" t="n">
        <v>11389.3416378543</v>
      </c>
      <c r="AK75" s="62" t="n">
        <v>11973.3705634741</v>
      </c>
      <c r="AL75" s="63" t="n">
        <v>12119.1685226578</v>
      </c>
    </row>
    <row r="76" customFormat="false" ht="15" hidden="false" customHeight="false" outlineLevel="0" collapsed="false">
      <c r="B76" s="64" t="s">
        <v>254</v>
      </c>
      <c r="C76" s="61" t="n">
        <v>0</v>
      </c>
      <c r="D76" s="62" t="n">
        <v>0</v>
      </c>
      <c r="E76" s="62" t="n">
        <v>0</v>
      </c>
      <c r="F76" s="62" t="n">
        <v>0</v>
      </c>
      <c r="G76" s="62" t="n">
        <v>14.2815789473684</v>
      </c>
      <c r="H76" s="62" t="n">
        <v>3233.57691573493</v>
      </c>
      <c r="I76" s="62" t="n">
        <v>4237.44871060673</v>
      </c>
      <c r="J76" s="62" t="n">
        <v>6332.15459295967</v>
      </c>
      <c r="K76" s="62" t="n">
        <v>6552.55101239701</v>
      </c>
      <c r="L76" s="62" t="n">
        <v>7601.91233555223</v>
      </c>
      <c r="M76" s="62" t="n">
        <v>8738.65483555223</v>
      </c>
      <c r="N76" s="63" t="n">
        <v>9562.3821082795</v>
      </c>
      <c r="O76" s="61" t="n">
        <v>2967.29176470588</v>
      </c>
      <c r="P76" s="62" t="n">
        <v>5694.56449197861</v>
      </c>
      <c r="Q76" s="62" t="n">
        <v>10675.4417647059</v>
      </c>
      <c r="R76" s="62" t="n">
        <v>13662.083591629</v>
      </c>
      <c r="S76" s="62" t="n">
        <v>16519.2264487718</v>
      </c>
      <c r="T76" s="62" t="n">
        <v>22158.9467284921</v>
      </c>
      <c r="U76" s="62" t="n">
        <v>25020.1342284921</v>
      </c>
      <c r="V76" s="62" t="n">
        <v>28792.8238836645</v>
      </c>
      <c r="W76" s="62" t="n">
        <v>33114.7687112507</v>
      </c>
      <c r="X76" s="62" t="n">
        <v>38301.2733408803</v>
      </c>
      <c r="Y76" s="62" t="n">
        <v>52108.6127904216</v>
      </c>
      <c r="Z76" s="63" t="n">
        <v>62026.4996682497</v>
      </c>
      <c r="AA76" s="61" t="n">
        <v>2060.79864253394</v>
      </c>
      <c r="AB76" s="62" t="n">
        <v>3619.56227889757</v>
      </c>
      <c r="AC76" s="62" t="n">
        <v>7324.22664671367</v>
      </c>
      <c r="AD76" s="62" t="n">
        <v>10923.73801035</v>
      </c>
      <c r="AE76" s="62" t="n">
        <v>14866.8904767177</v>
      </c>
      <c r="AF76" s="62" t="n">
        <v>19189.9705632978</v>
      </c>
      <c r="AG76" s="62" t="n">
        <v>24462.3399900494</v>
      </c>
      <c r="AH76" s="62" t="n">
        <v>28736.3673009738</v>
      </c>
      <c r="AI76" s="62" t="n">
        <v>30280.5805514914</v>
      </c>
      <c r="AJ76" s="62" t="n">
        <v>33318.07641926</v>
      </c>
      <c r="AK76" s="62" t="n">
        <v>36872.8078242187</v>
      </c>
      <c r="AL76" s="63" t="n">
        <v>40094.8710895248</v>
      </c>
    </row>
    <row r="77" customFormat="false" ht="15" hidden="false" customHeight="false" outlineLevel="0" collapsed="false">
      <c r="B77" s="64" t="s">
        <v>255</v>
      </c>
      <c r="C77" s="61" t="n">
        <v>0</v>
      </c>
      <c r="D77" s="62" t="n">
        <v>0</v>
      </c>
      <c r="E77" s="62" t="n">
        <v>0</v>
      </c>
      <c r="F77" s="62" t="n">
        <v>320.855614973262</v>
      </c>
      <c r="G77" s="62" t="n">
        <v>320.855614973262</v>
      </c>
      <c r="H77" s="62" t="n">
        <v>631.736443988806</v>
      </c>
      <c r="I77" s="62" t="n">
        <v>631.736443988806</v>
      </c>
      <c r="J77" s="62" t="n">
        <v>682.887339129471</v>
      </c>
      <c r="K77" s="62" t="n">
        <v>682.887339129471</v>
      </c>
      <c r="L77" s="62" t="n">
        <v>682.887339129471</v>
      </c>
      <c r="M77" s="62" t="n">
        <v>1182.88733912947</v>
      </c>
      <c r="N77" s="63" t="n">
        <v>1182.88733912947</v>
      </c>
      <c r="O77" s="61" t="n">
        <v>235.294117647059</v>
      </c>
      <c r="P77" s="62" t="n">
        <v>235.294117647059</v>
      </c>
      <c r="Q77" s="62" t="n">
        <v>2053.47593582888</v>
      </c>
      <c r="R77" s="62" t="n">
        <v>2293.86055121349</v>
      </c>
      <c r="S77" s="62" t="n">
        <v>2770.05102740397</v>
      </c>
      <c r="T77" s="62" t="n">
        <v>2770.05102740397</v>
      </c>
      <c r="U77" s="62" t="n">
        <v>3047.82880518175</v>
      </c>
      <c r="V77" s="62" t="n">
        <v>3139.78282817025</v>
      </c>
      <c r="W77" s="62" t="n">
        <v>3484.61041437715</v>
      </c>
      <c r="X77" s="62" t="n">
        <v>3947.57337734011</v>
      </c>
      <c r="Y77" s="62" t="n">
        <v>3947.57337734011</v>
      </c>
      <c r="Z77" s="63" t="n">
        <v>4173.81772123151</v>
      </c>
      <c r="AA77" s="61" t="n">
        <v>0</v>
      </c>
      <c r="AB77" s="62" t="n">
        <v>0</v>
      </c>
      <c r="AC77" s="62" t="n">
        <v>919.540229885058</v>
      </c>
      <c r="AD77" s="62" t="n">
        <v>1146.81295715778</v>
      </c>
      <c r="AE77" s="62" t="n">
        <v>1371.02820379456</v>
      </c>
      <c r="AF77" s="62" t="n">
        <v>2793.10612587248</v>
      </c>
      <c r="AG77" s="62" t="n">
        <v>2793.10612587248</v>
      </c>
      <c r="AH77" s="62" t="n">
        <v>2793.10612587248</v>
      </c>
      <c r="AI77" s="62" t="n">
        <v>2896.62579460954</v>
      </c>
      <c r="AJ77" s="62" t="n">
        <v>3826.37786072524</v>
      </c>
      <c r="AK77" s="62" t="n">
        <v>4859.43571196491</v>
      </c>
      <c r="AL77" s="63" t="n">
        <v>5471.68060992409</v>
      </c>
    </row>
    <row r="78" customFormat="false" ht="15" hidden="false" customHeight="false" outlineLevel="0" collapsed="false">
      <c r="B78" s="64" t="s">
        <v>256</v>
      </c>
      <c r="C78" s="61" t="n">
        <v>4230.78940466824</v>
      </c>
      <c r="D78" s="62" t="n">
        <v>5058.99453287337</v>
      </c>
      <c r="E78" s="62" t="n">
        <v>5326.05490032744</v>
      </c>
      <c r="F78" s="62" t="n">
        <v>5326.05490032744</v>
      </c>
      <c r="G78" s="62" t="n">
        <v>5339.21279506428</v>
      </c>
      <c r="H78" s="62" t="n">
        <v>4147.50295050469</v>
      </c>
      <c r="I78" s="62" t="n">
        <v>4147.50295050469</v>
      </c>
      <c r="J78" s="62" t="n">
        <v>4147.50295050469</v>
      </c>
      <c r="K78" s="62" t="n">
        <v>4160.29067428986</v>
      </c>
      <c r="L78" s="62" t="n">
        <v>16577.5934732721</v>
      </c>
      <c r="M78" s="62" t="n">
        <v>22590.093473272</v>
      </c>
      <c r="N78" s="63" t="n">
        <v>22901.098257961</v>
      </c>
      <c r="O78" s="61" t="n">
        <v>0</v>
      </c>
      <c r="P78" s="62" t="n">
        <v>0</v>
      </c>
      <c r="Q78" s="62" t="n">
        <v>1477.27272727273</v>
      </c>
      <c r="R78" s="62" t="n">
        <v>3400.34965034965</v>
      </c>
      <c r="S78" s="62" t="n">
        <v>4567.01631701632</v>
      </c>
      <c r="T78" s="62" t="n">
        <v>5522.72727272727</v>
      </c>
      <c r="U78" s="62" t="n">
        <v>5900.04208754209</v>
      </c>
      <c r="V78" s="62" t="n">
        <v>5900.04208754209</v>
      </c>
      <c r="W78" s="62" t="n">
        <v>6359.81220248462</v>
      </c>
      <c r="X78" s="62" t="n">
        <v>8525.32146174388</v>
      </c>
      <c r="Y78" s="62" t="n">
        <v>8841.055406698</v>
      </c>
      <c r="Z78" s="63" t="n">
        <v>10524.9015605442</v>
      </c>
      <c r="AA78" s="61" t="n">
        <v>72409.5022624434</v>
      </c>
      <c r="AB78" s="62" t="n">
        <v>107470.524989716</v>
      </c>
      <c r="AC78" s="62" t="n">
        <v>139187.961771325</v>
      </c>
      <c r="AD78" s="62" t="n">
        <v>151005.711771325</v>
      </c>
      <c r="AE78" s="62" t="n">
        <v>164881.373206303</v>
      </c>
      <c r="AF78" s="62" t="n">
        <v>157861.451128381</v>
      </c>
      <c r="AG78" s="62" t="n">
        <v>180579.964928805</v>
      </c>
      <c r="AH78" s="62" t="n">
        <v>197124.910306957</v>
      </c>
      <c r="AI78" s="62" t="n">
        <v>211026.314033665</v>
      </c>
      <c r="AJ78" s="62" t="n">
        <v>140615.875540821</v>
      </c>
      <c r="AK78" s="62" t="n">
        <v>174616.883805284</v>
      </c>
      <c r="AL78" s="63" t="n">
        <v>137550.265437937</v>
      </c>
    </row>
    <row r="79" customFormat="false" ht="15" hidden="false" customHeight="false" outlineLevel="0" collapsed="false">
      <c r="B79" s="64" t="s">
        <v>257</v>
      </c>
      <c r="C79" s="61" t="n">
        <v>54672.9661683714</v>
      </c>
      <c r="D79" s="62" t="n">
        <v>109448.007194012</v>
      </c>
      <c r="E79" s="62" t="n">
        <v>165516.946826558</v>
      </c>
      <c r="F79" s="62" t="n">
        <v>222635.305115328</v>
      </c>
      <c r="G79" s="62" t="n">
        <v>275420.386694276</v>
      </c>
      <c r="H79" s="62" t="n">
        <v>330763.044725364</v>
      </c>
      <c r="I79" s="62" t="n">
        <v>385860.149853569</v>
      </c>
      <c r="J79" s="62" t="n">
        <v>440816.341669426</v>
      </c>
      <c r="K79" s="62" t="n">
        <v>495772.533485283</v>
      </c>
      <c r="L79" s="62" t="n">
        <v>580962.261220652</v>
      </c>
      <c r="M79" s="62" t="n">
        <v>681332.751220651</v>
      </c>
      <c r="N79" s="63" t="n">
        <v>778807.076579503</v>
      </c>
      <c r="O79" s="61" t="n">
        <v>95460.2611764706</v>
      </c>
      <c r="P79" s="62" t="n">
        <v>187666.19526738</v>
      </c>
      <c r="Q79" s="62" t="n">
        <v>281169.004358289</v>
      </c>
      <c r="R79" s="62" t="n">
        <v>380066.206281366</v>
      </c>
      <c r="S79" s="62" t="n">
        <v>478021.530090889</v>
      </c>
      <c r="T79" s="62" t="n">
        <v>631872.147806507</v>
      </c>
      <c r="U79" s="62" t="n">
        <v>824209.425584285</v>
      </c>
      <c r="V79" s="62" t="n">
        <v>1017008.23477969</v>
      </c>
      <c r="W79" s="62" t="n">
        <v>1209807.04857279</v>
      </c>
      <c r="X79" s="62" t="n">
        <v>1373211.80088761</v>
      </c>
      <c r="Y79" s="62" t="n">
        <v>1535117.42932797</v>
      </c>
      <c r="Z79" s="63" t="n">
        <v>1723356.99946372</v>
      </c>
      <c r="AA79" s="61" t="n">
        <v>188239.622171946</v>
      </c>
      <c r="AB79" s="62" t="n">
        <v>377334.878990127</v>
      </c>
      <c r="AC79" s="62" t="n">
        <v>568603.644507369</v>
      </c>
      <c r="AD79" s="62" t="n">
        <v>757698.901325551</v>
      </c>
      <c r="AE79" s="62" t="n">
        <v>944250.275765013</v>
      </c>
      <c r="AF79" s="62" t="n">
        <v>1124340.99654423</v>
      </c>
      <c r="AG79" s="62" t="n">
        <v>1289220.799092</v>
      </c>
      <c r="AH79" s="62" t="n">
        <v>1452177.78018444</v>
      </c>
      <c r="AI79" s="62" t="n">
        <v>1653399.70565028</v>
      </c>
      <c r="AJ79" s="62" t="n">
        <v>1854846.28416268</v>
      </c>
      <c r="AK79" s="62" t="n">
        <v>2064633.48664202</v>
      </c>
      <c r="AL79" s="63" t="n">
        <v>2279235.8601114</v>
      </c>
    </row>
    <row r="80" customFormat="false" ht="15" hidden="false" customHeight="false" outlineLevel="0" collapsed="false">
      <c r="B80" s="64" t="s">
        <v>258</v>
      </c>
      <c r="C80" s="61" t="n">
        <v>624.088644112248</v>
      </c>
      <c r="D80" s="62" t="n">
        <v>1321.86300308661</v>
      </c>
      <c r="E80" s="62" t="n">
        <v>2036.12022093438</v>
      </c>
      <c r="F80" s="62" t="n">
        <v>2763.74588938357</v>
      </c>
      <c r="G80" s="62" t="n">
        <v>3479.88273148884</v>
      </c>
      <c r="H80" s="62" t="n">
        <v>4184.88791283599</v>
      </c>
      <c r="I80" s="62" t="n">
        <v>4561.35970770778</v>
      </c>
      <c r="J80" s="62" t="n">
        <v>4936.86865911443</v>
      </c>
      <c r="K80" s="62" t="n">
        <v>5312.37761052108</v>
      </c>
      <c r="L80" s="62" t="n">
        <v>5685.97557489767</v>
      </c>
      <c r="M80" s="62" t="n">
        <v>6053.03557489767</v>
      </c>
      <c r="N80" s="63" t="n">
        <v>6404.28916341442</v>
      </c>
      <c r="O80" s="61" t="n">
        <v>388.498823529412</v>
      </c>
      <c r="P80" s="62" t="n">
        <v>521.75564171123</v>
      </c>
      <c r="Q80" s="62" t="n">
        <v>655.012459893048</v>
      </c>
      <c r="R80" s="62" t="n">
        <v>795.95717143151</v>
      </c>
      <c r="S80" s="62" t="n">
        <v>935.559552383891</v>
      </c>
      <c r="T80" s="62" t="n">
        <v>1072.23321205755</v>
      </c>
      <c r="U80" s="62" t="n">
        <v>1226.56654539088</v>
      </c>
      <c r="V80" s="62" t="n">
        <v>1379.83551090812</v>
      </c>
      <c r="W80" s="62" t="n">
        <v>1517.89987872422</v>
      </c>
      <c r="X80" s="62" t="n">
        <v>1624.35589724274</v>
      </c>
      <c r="Y80" s="62" t="n">
        <v>2583.05314494916</v>
      </c>
      <c r="Z80" s="63" t="n">
        <v>3524.21151598988</v>
      </c>
      <c r="AA80" s="61" t="n">
        <v>985.463800904977</v>
      </c>
      <c r="AB80" s="62" t="n">
        <v>1975.40698272316</v>
      </c>
      <c r="AC80" s="62" t="n">
        <v>2976.72882180362</v>
      </c>
      <c r="AD80" s="62" t="n">
        <v>3966.6720036218</v>
      </c>
      <c r="AE80" s="62" t="n">
        <v>4943.29756415992</v>
      </c>
      <c r="AF80" s="62" t="n">
        <v>5886.10059446295</v>
      </c>
      <c r="AG80" s="62" t="n">
        <v>6872.85006367739</v>
      </c>
      <c r="AH80" s="62" t="n">
        <v>7883.95510569419</v>
      </c>
      <c r="AI80" s="62" t="n">
        <v>8880.40645144989</v>
      </c>
      <c r="AJ80" s="62" t="n">
        <v>9874.79901343336</v>
      </c>
      <c r="AK80" s="62" t="n">
        <v>15550.3547985573</v>
      </c>
      <c r="AL80" s="63" t="n">
        <v>23849.4303087614</v>
      </c>
    </row>
    <row r="81" customFormat="false" ht="15" hidden="false" customHeight="false" outlineLevel="0" collapsed="false">
      <c r="B81" s="64" t="s">
        <v>259</v>
      </c>
      <c r="C81" s="61" t="n">
        <v>20000</v>
      </c>
      <c r="D81" s="62" t="n">
        <v>60000</v>
      </c>
      <c r="E81" s="62" t="n">
        <v>90000</v>
      </c>
      <c r="F81" s="62" t="n">
        <v>120000</v>
      </c>
      <c r="G81" s="62" t="n">
        <v>150000</v>
      </c>
      <c r="H81" s="62" t="n">
        <v>180000</v>
      </c>
      <c r="I81" s="62" t="n">
        <v>210000</v>
      </c>
      <c r="J81" s="62" t="n">
        <v>240000</v>
      </c>
      <c r="K81" s="62" t="n">
        <v>270000</v>
      </c>
      <c r="L81" s="62" t="n">
        <v>300000</v>
      </c>
      <c r="M81" s="62" t="n">
        <v>330000</v>
      </c>
      <c r="N81" s="63" t="n">
        <v>364882.352941176</v>
      </c>
      <c r="O81" s="61" t="n">
        <v>30000</v>
      </c>
      <c r="P81" s="62" t="n">
        <v>60000</v>
      </c>
      <c r="Q81" s="62" t="n">
        <v>90000</v>
      </c>
      <c r="R81" s="62" t="n">
        <v>120000</v>
      </c>
      <c r="S81" s="62" t="n">
        <v>150000</v>
      </c>
      <c r="T81" s="62" t="n">
        <v>180000</v>
      </c>
      <c r="U81" s="62" t="n">
        <v>210000</v>
      </c>
      <c r="V81" s="62" t="n">
        <v>240000</v>
      </c>
      <c r="W81" s="62" t="n">
        <v>270000</v>
      </c>
      <c r="X81" s="62" t="n">
        <v>300000</v>
      </c>
      <c r="Y81" s="62" t="n">
        <v>330000</v>
      </c>
      <c r="Z81" s="63" t="n">
        <v>360000</v>
      </c>
      <c r="AA81" s="61" t="n">
        <v>30000</v>
      </c>
      <c r="AB81" s="62" t="n">
        <v>59999.9013452915</v>
      </c>
      <c r="AC81" s="62" t="n">
        <v>90000.1592638435</v>
      </c>
      <c r="AD81" s="62" t="n">
        <v>120000.159263844</v>
      </c>
      <c r="AE81" s="62" t="n">
        <v>150000.159263844</v>
      </c>
      <c r="AF81" s="62" t="n">
        <v>180000.159263844</v>
      </c>
      <c r="AG81" s="62" t="n">
        <v>210000.159263844</v>
      </c>
      <c r="AH81" s="62" t="n">
        <v>240000.159263844</v>
      </c>
      <c r="AI81" s="62" t="n">
        <v>270000.159263844</v>
      </c>
      <c r="AJ81" s="62" t="n">
        <v>300000.159263844</v>
      </c>
      <c r="AK81" s="62" t="n">
        <v>330000.159263844</v>
      </c>
      <c r="AL81" s="63" t="n">
        <v>360000.159263844</v>
      </c>
    </row>
    <row r="82" customFormat="false" ht="15" hidden="false" customHeight="false" outlineLevel="0" collapsed="false">
      <c r="B82" s="54" t="s">
        <v>260</v>
      </c>
      <c r="C82" s="76" t="n">
        <v>81482.9976396538</v>
      </c>
      <c r="D82" s="76" t="n">
        <v>190832.087383244</v>
      </c>
      <c r="E82" s="76" t="n">
        <v>280127.751425238</v>
      </c>
      <c r="F82" s="76" t="n">
        <v>370220.064259463</v>
      </c>
      <c r="G82" s="76" t="n">
        <v>455148.7221542</v>
      </c>
      <c r="H82" s="76" t="n">
        <v>546371.312827775</v>
      </c>
      <c r="I82" s="76" t="n">
        <v>634242.815391877</v>
      </c>
      <c r="J82" s="76" t="n">
        <v>723411.848639959</v>
      </c>
      <c r="K82" s="76" t="n">
        <v>812633.326900829</v>
      </c>
      <c r="L82" s="76" t="n">
        <v>944675.248020422</v>
      </c>
      <c r="M82" s="76" t="n">
        <v>1084696.95802042</v>
      </c>
      <c r="N82" s="76" t="n">
        <v>1261015.49995681</v>
      </c>
      <c r="O82" s="76" t="n">
        <v>132995.797647059</v>
      </c>
      <c r="P82" s="76" t="n">
        <v>260587.354465241</v>
      </c>
      <c r="Q82" s="76" t="n">
        <v>397195.61355615</v>
      </c>
      <c r="R82" s="76" t="n">
        <v>534727.493363842</v>
      </c>
      <c r="S82" s="76" t="n">
        <v>670063.157649556</v>
      </c>
      <c r="T82" s="76" t="n">
        <v>863460.798675197</v>
      </c>
      <c r="U82" s="76" t="n">
        <v>1092217.53247149</v>
      </c>
      <c r="V82" s="76" t="n">
        <v>1322532.51178184</v>
      </c>
      <c r="W82" s="76" t="n">
        <v>1553965.70948299</v>
      </c>
      <c r="X82" s="76" t="n">
        <v>1758480.7418904</v>
      </c>
      <c r="Y82" s="76" t="n">
        <v>1968942.80840416</v>
      </c>
      <c r="Z82" s="76" t="n">
        <v>2206039.27899239</v>
      </c>
      <c r="AA82" s="76" t="n">
        <v>302828.966063348</v>
      </c>
      <c r="AB82" s="76" t="n">
        <v>567073.853772276</v>
      </c>
      <c r="AC82" s="76" t="n">
        <v>837650.325483932</v>
      </c>
      <c r="AD82" s="76" t="n">
        <v>1083596.20957484</v>
      </c>
      <c r="AE82" s="76" t="n">
        <v>1328694.96742237</v>
      </c>
      <c r="AF82" s="76" t="n">
        <v>1546872.15573406</v>
      </c>
      <c r="AG82" s="76" t="n">
        <v>1781632.96252812</v>
      </c>
      <c r="AH82" s="76" t="n">
        <v>2003535.59908274</v>
      </c>
      <c r="AI82" s="76" t="n">
        <v>2259782.14566659</v>
      </c>
      <c r="AJ82" s="76" t="n">
        <v>2532059.7655013</v>
      </c>
      <c r="AK82" s="76" t="n">
        <v>2825240.86467486</v>
      </c>
      <c r="AL82" s="76" t="n">
        <v>3038033.48916465</v>
      </c>
    </row>
    <row r="83" customFormat="false" ht="15" hidden="false" customHeight="false" outlineLevel="0" collapsed="false">
      <c r="B83" s="64"/>
      <c r="C83" s="81" t="n">
        <v>0</v>
      </c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80"/>
      <c r="O83" s="81" t="n">
        <v>0</v>
      </c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80"/>
      <c r="AA83" s="81" t="n">
        <v>0</v>
      </c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80"/>
    </row>
    <row r="84" customFormat="false" ht="16.5" hidden="false" customHeight="false" outlineLevel="0" collapsed="false">
      <c r="B84" s="54" t="s">
        <v>261</v>
      </c>
      <c r="C84" s="77" t="n">
        <v>695875.321269341</v>
      </c>
      <c r="D84" s="77" t="n">
        <v>820083.785371906</v>
      </c>
      <c r="E84" s="77" t="n">
        <v>978276.265686866</v>
      </c>
      <c r="F84" s="77" t="n">
        <v>924236.557130716</v>
      </c>
      <c r="G84" s="77" t="n">
        <v>1278794.66239387</v>
      </c>
      <c r="H84" s="77" t="n">
        <v>1574086.74270476</v>
      </c>
      <c r="I84" s="77" t="n">
        <v>1657696.97090988</v>
      </c>
      <c r="J84" s="77" t="n">
        <v>1569571.66656206</v>
      </c>
      <c r="K84" s="77" t="n">
        <v>1442170.09111449</v>
      </c>
      <c r="L84" s="77" t="n">
        <v>2057264.96134349</v>
      </c>
      <c r="M84" s="77" t="n">
        <v>2865219.95384349</v>
      </c>
      <c r="N84" s="77" t="n">
        <v>3399237.45257696</v>
      </c>
      <c r="O84" s="77" t="n">
        <v>497687.061176471</v>
      </c>
      <c r="P84" s="77" t="n">
        <v>486608.192994652</v>
      </c>
      <c r="Q84" s="77" t="n">
        <v>415372.452085562</v>
      </c>
      <c r="R84" s="77" t="n">
        <v>668051.317470177</v>
      </c>
      <c r="S84" s="77" t="n">
        <v>846260.962708272</v>
      </c>
      <c r="T84" s="77" t="n">
        <v>853115.687649997</v>
      </c>
      <c r="U84" s="77" t="n">
        <v>612059.071909256</v>
      </c>
      <c r="V84" s="77" t="n">
        <v>315742.798346038</v>
      </c>
      <c r="W84" s="77" t="n">
        <v>-83.4315390195698</v>
      </c>
      <c r="X84" s="77" t="n">
        <v>16185.0800350545</v>
      </c>
      <c r="Y84" s="77" t="n">
        <v>538522.655723128</v>
      </c>
      <c r="Z84" s="77" t="n">
        <v>1096307.98603987</v>
      </c>
      <c r="AA84" s="77" t="n">
        <v>587116.176470588</v>
      </c>
      <c r="AB84" s="77" t="n">
        <v>523993.029670752</v>
      </c>
      <c r="AC84" s="77" t="n">
        <v>287177.203936108</v>
      </c>
      <c r="AD84" s="77" t="n">
        <v>68481.5971179259</v>
      </c>
      <c r="AE84" s="77" t="n">
        <v>220978.368418374</v>
      </c>
      <c r="AF84" s="77" t="n">
        <v>95281.8272928331</v>
      </c>
      <c r="AG84" s="77" t="n">
        <v>-47333.9858706488</v>
      </c>
      <c r="AH84" s="77" t="n">
        <v>-462537.809400061</v>
      </c>
      <c r="AI84" s="77" t="n">
        <v>-757788.536108135</v>
      </c>
      <c r="AJ84" s="77" t="n">
        <v>-486202.087761028</v>
      </c>
      <c r="AK84" s="77" t="n">
        <v>91087.2469497167</v>
      </c>
      <c r="AL84" s="77" t="n">
        <v>547958.673480329</v>
      </c>
    </row>
    <row r="85" customFormat="false" ht="15" hidden="false" customHeight="false" outlineLevel="0" collapsed="false">
      <c r="B85" s="64"/>
      <c r="C85" s="61" t="n">
        <v>0</v>
      </c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3"/>
      <c r="O85" s="61" t="n">
        <v>0</v>
      </c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3"/>
      <c r="AA85" s="61" t="n">
        <v>0</v>
      </c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3"/>
    </row>
    <row r="86" customFormat="false" ht="15" hidden="false" customHeight="false" outlineLevel="0" collapsed="false">
      <c r="B86" s="64" t="s">
        <v>262</v>
      </c>
      <c r="C86" s="61" t="n">
        <v>187824.644987803</v>
      </c>
      <c r="D86" s="62" t="n">
        <v>175212.593705752</v>
      </c>
      <c r="E86" s="62" t="n">
        <v>290546.714072894</v>
      </c>
      <c r="F86" s="62" t="n">
        <v>291962.209989731</v>
      </c>
      <c r="G86" s="62" t="n">
        <v>336472.046680891</v>
      </c>
      <c r="H86" s="62" t="n">
        <v>413295.99598916</v>
      </c>
      <c r="I86" s="62" t="n">
        <v>437828.882227566</v>
      </c>
      <c r="J86" s="62" t="n">
        <v>419486.766710852</v>
      </c>
      <c r="K86" s="62" t="n">
        <v>391069.44070817</v>
      </c>
      <c r="L86" s="62" t="n">
        <v>551040.583743635</v>
      </c>
      <c r="M86" s="62" t="n">
        <v>765270.095350946</v>
      </c>
      <c r="N86" s="63" t="n">
        <v>924614.702560985</v>
      </c>
      <c r="O86" s="61" t="n">
        <v>100527.840441177</v>
      </c>
      <c r="P86" s="62" t="n">
        <v>115932.538026404</v>
      </c>
      <c r="Q86" s="62" t="n">
        <v>95064.8498161765</v>
      </c>
      <c r="R86" s="62" t="n">
        <v>133382.283710407</v>
      </c>
      <c r="S86" s="62" t="n">
        <v>213185.420912788</v>
      </c>
      <c r="T86" s="62" t="n">
        <v>223019.335976891</v>
      </c>
      <c r="U86" s="62" t="n">
        <v>173679.229206058</v>
      </c>
      <c r="V86" s="62" t="n">
        <v>110013.178631345</v>
      </c>
      <c r="W86" s="62" t="n">
        <v>43028.895585368</v>
      </c>
      <c r="X86" s="62" t="n">
        <v>54833.0667369884</v>
      </c>
      <c r="Y86" s="62" t="n">
        <v>205865.350137218</v>
      </c>
      <c r="Z86" s="63" t="n">
        <v>350439.334724322</v>
      </c>
      <c r="AA86" s="61" t="n">
        <v>128823.536199095</v>
      </c>
      <c r="AB86" s="62" t="n">
        <v>114563.52071614</v>
      </c>
      <c r="AC86" s="62" t="n">
        <v>59031.5569230369</v>
      </c>
      <c r="AD86" s="62" t="n">
        <v>26398.1734003096</v>
      </c>
      <c r="AE86" s="62" t="n">
        <v>91574.71642161</v>
      </c>
      <c r="AF86" s="62" t="n">
        <v>128868.009170528</v>
      </c>
      <c r="AG86" s="62" t="n">
        <v>118138.36718539</v>
      </c>
      <c r="AH86" s="62" t="n">
        <v>45316.5743807684</v>
      </c>
      <c r="AI86" s="62" t="n">
        <v>-149.081028134227</v>
      </c>
      <c r="AJ86" s="62" t="n">
        <v>-104071.17568206</v>
      </c>
      <c r="AK86" s="62" t="n">
        <v>74137.7541991385</v>
      </c>
      <c r="AL86" s="63" t="n">
        <v>235993.568739955</v>
      </c>
    </row>
    <row r="87" customFormat="false" ht="15" hidden="false" customHeight="false" outlineLevel="0" collapsed="false">
      <c r="B87" s="64" t="s">
        <v>263</v>
      </c>
      <c r="C87" s="61" t="n">
        <v>0</v>
      </c>
      <c r="D87" s="62" t="n">
        <v>0</v>
      </c>
      <c r="E87" s="62" t="n">
        <v>0</v>
      </c>
      <c r="F87" s="62" t="n">
        <v>0</v>
      </c>
      <c r="G87" s="62" t="n">
        <v>0</v>
      </c>
      <c r="H87" s="62" t="n">
        <v>0</v>
      </c>
      <c r="I87" s="62" t="n">
        <v>0</v>
      </c>
      <c r="J87" s="62" t="n">
        <v>0</v>
      </c>
      <c r="K87" s="62" t="n">
        <v>0</v>
      </c>
      <c r="L87" s="62" t="n">
        <v>0</v>
      </c>
      <c r="M87" s="62" t="n">
        <v>0</v>
      </c>
      <c r="N87" s="63" t="n">
        <v>0</v>
      </c>
      <c r="O87" s="61" t="n">
        <v>0</v>
      </c>
      <c r="P87" s="62" t="n">
        <v>0</v>
      </c>
      <c r="Q87" s="62" t="n">
        <v>0</v>
      </c>
      <c r="R87" s="62" t="n">
        <v>0</v>
      </c>
      <c r="S87" s="62" t="n">
        <v>0</v>
      </c>
      <c r="T87" s="62" t="n">
        <v>0</v>
      </c>
      <c r="U87" s="62" t="n">
        <v>0</v>
      </c>
      <c r="V87" s="62" t="n">
        <v>0</v>
      </c>
      <c r="W87" s="62" t="n">
        <v>0</v>
      </c>
      <c r="X87" s="62" t="n">
        <v>0</v>
      </c>
      <c r="Y87" s="62" t="n">
        <v>0</v>
      </c>
      <c r="Z87" s="63" t="n">
        <v>0</v>
      </c>
      <c r="AA87" s="61" t="n">
        <v>0</v>
      </c>
      <c r="AB87" s="62" t="n">
        <v>0</v>
      </c>
      <c r="AC87" s="62" t="n">
        <v>0</v>
      </c>
      <c r="AD87" s="62" t="n">
        <v>0</v>
      </c>
      <c r="AE87" s="62" t="n">
        <v>0</v>
      </c>
      <c r="AF87" s="62" t="n">
        <v>0</v>
      </c>
      <c r="AG87" s="62" t="n">
        <v>0</v>
      </c>
      <c r="AH87" s="62" t="n">
        <v>0</v>
      </c>
      <c r="AI87" s="62" t="n">
        <v>0</v>
      </c>
      <c r="AJ87" s="62" t="n">
        <v>0</v>
      </c>
      <c r="AK87" s="62" t="n">
        <v>0</v>
      </c>
      <c r="AL87" s="63" t="n">
        <v>0</v>
      </c>
    </row>
    <row r="88" customFormat="false" ht="15" hidden="false" customHeight="false" outlineLevel="0" collapsed="false">
      <c r="B88" s="64"/>
      <c r="C88" s="61" t="n">
        <v>0</v>
      </c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3"/>
      <c r="O88" s="61" t="n">
        <v>0</v>
      </c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3"/>
      <c r="AA88" s="61" t="n">
        <v>0</v>
      </c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3"/>
    </row>
    <row r="89" customFormat="false" ht="16.5" hidden="false" customHeight="false" outlineLevel="0" collapsed="false">
      <c r="B89" s="54" t="s">
        <v>264</v>
      </c>
      <c r="C89" s="77" t="n">
        <v>508050.676281539</v>
      </c>
      <c r="D89" s="77" t="n">
        <v>644871.191666154</v>
      </c>
      <c r="E89" s="77" t="n">
        <v>687729.551613972</v>
      </c>
      <c r="F89" s="77" t="n">
        <v>632274.347140986</v>
      </c>
      <c r="G89" s="77" t="n">
        <v>942322.615712984</v>
      </c>
      <c r="H89" s="77" t="n">
        <v>1160790.7467156</v>
      </c>
      <c r="I89" s="77" t="n">
        <v>1219868.08868232</v>
      </c>
      <c r="J89" s="77" t="n">
        <v>1150084.89985121</v>
      </c>
      <c r="K89" s="77" t="n">
        <v>1051100.65040632</v>
      </c>
      <c r="L89" s="77" t="n">
        <v>1506224.37759986</v>
      </c>
      <c r="M89" s="77" t="n">
        <v>2099949.85849255</v>
      </c>
      <c r="N89" s="77" t="n">
        <v>2474622.75001597</v>
      </c>
      <c r="O89" s="77" t="n">
        <v>397159.220735294</v>
      </c>
      <c r="P89" s="77" t="n">
        <v>370675.654968249</v>
      </c>
      <c r="Q89" s="77" t="n">
        <v>320307.602269385</v>
      </c>
      <c r="R89" s="77" t="n">
        <v>534669.03375977</v>
      </c>
      <c r="S89" s="77" t="n">
        <v>633075.541795484</v>
      </c>
      <c r="T89" s="77" t="n">
        <v>630096.351673106</v>
      </c>
      <c r="U89" s="77" t="n">
        <v>438379.842703198</v>
      </c>
      <c r="V89" s="77" t="n">
        <v>205729.619714693</v>
      </c>
      <c r="W89" s="77" t="n">
        <v>-43112.3271243878</v>
      </c>
      <c r="X89" s="77" t="n">
        <v>-38647.9867019341</v>
      </c>
      <c r="Y89" s="77" t="n">
        <v>332657.30558591</v>
      </c>
      <c r="Z89" s="77" t="n">
        <v>745868.651315548</v>
      </c>
      <c r="AA89" s="77" t="n">
        <v>458292.640271493</v>
      </c>
      <c r="AB89" s="77" t="n">
        <v>409429.508954611</v>
      </c>
      <c r="AC89" s="77" t="n">
        <v>228145.647013071</v>
      </c>
      <c r="AD89" s="77" t="n">
        <v>42083.4237176163</v>
      </c>
      <c r="AE89" s="77" t="n">
        <v>129403.651996764</v>
      </c>
      <c r="AF89" s="77" t="n">
        <v>-33586.1818776949</v>
      </c>
      <c r="AG89" s="77" t="n">
        <v>-165472.353056039</v>
      </c>
      <c r="AH89" s="77" t="n">
        <v>-507854.383780829</v>
      </c>
      <c r="AI89" s="77" t="n">
        <v>-757639.455080001</v>
      </c>
      <c r="AJ89" s="77" t="n">
        <v>-382130.912078968</v>
      </c>
      <c r="AK89" s="77" t="n">
        <v>16949.4927505783</v>
      </c>
      <c r="AL89" s="77" t="n">
        <v>311965.104740374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2021-08-28T01:57:53Z</dcterms:created>
  <dc:creator>Abubakar Mohammed</dc:creator>
  <dc:description/>
  <dc:language>en-US</dc:language>
  <cp:lastModifiedBy/>
  <dcterms:modified xsi:type="dcterms:W3CDTF">2021-09-08T00:44:00Z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