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o404\Desktop\2024 이공자 컴퓨터활용능력 1급 실기\수정\2024 이공자 컴퓨터활용능력 1급 실기(엑셀_함수사전)_소스 및 정답 최종본\완성파일\"/>
    </mc:Choice>
  </mc:AlternateContent>
  <xr:revisionPtr revIDLastSave="0" documentId="13_ncr:1_{5CAE817F-4899-4E0F-AFA8-BADD89E99D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EFT 함수" sheetId="15" r:id="rId1"/>
    <sheet name="RIGHT 함수" sheetId="17" r:id="rId2"/>
    <sheet name="MID 함수" sheetId="16" r:id="rId3"/>
    <sheet name="LOWER 함수" sheetId="18" r:id="rId4"/>
    <sheet name="UPPER 함수" sheetId="19" r:id="rId5"/>
    <sheet name="PROPER 함수" sheetId="21" r:id="rId6"/>
    <sheet name="TRIM 함수" sheetId="22" r:id="rId7"/>
    <sheet name="FIND 함수" sheetId="35" r:id="rId8"/>
    <sheet name="SEARCH 함수" sheetId="37" r:id="rId9"/>
    <sheet name="REPLACE 함수" sheetId="24" r:id="rId10"/>
    <sheet name="SUBSTITUTE 함수" sheetId="27" r:id="rId11"/>
    <sheet name="LEN 함수" sheetId="25" r:id="rId12"/>
    <sheet name="TEXT 함수" sheetId="29" r:id="rId13"/>
    <sheet name="FIXED 함수" sheetId="30" r:id="rId14"/>
    <sheet name="CONCAT 함수" sheetId="31" r:id="rId15"/>
    <sheet name="VALUE 함수" sheetId="32" r:id="rId16"/>
    <sheet name="EXACT 함수" sheetId="33" r:id="rId17"/>
    <sheet name="REPT 함수" sheetId="3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1" l="1"/>
  <c r="E6" i="31"/>
  <c r="E7" i="31"/>
  <c r="E4" i="31"/>
  <c r="E16" i="31"/>
  <c r="E15" i="31"/>
  <c r="E14" i="31"/>
  <c r="E13" i="31"/>
  <c r="C7" i="32"/>
  <c r="F5" i="29" l="1"/>
  <c r="F6" i="29"/>
  <c r="F7" i="29"/>
  <c r="F8" i="29"/>
  <c r="F4" i="29"/>
  <c r="D5" i="27" l="1"/>
  <c r="D6" i="27"/>
  <c r="D7" i="27"/>
  <c r="D8" i="27"/>
  <c r="D4" i="27"/>
  <c r="C4" i="37"/>
  <c r="C6" i="32" l="1"/>
  <c r="D4" i="30"/>
  <c r="C5" i="32"/>
  <c r="C4" i="32"/>
  <c r="F4" i="37" l="1"/>
  <c r="F8" i="37"/>
  <c r="F7" i="37"/>
  <c r="F6" i="37"/>
  <c r="F5" i="37"/>
  <c r="C7" i="37" l="1"/>
  <c r="C6" i="37"/>
  <c r="C5" i="37"/>
  <c r="C4" i="36"/>
  <c r="C7" i="36"/>
  <c r="C6" i="36"/>
  <c r="C5" i="36"/>
  <c r="C7" i="35"/>
  <c r="C6" i="35"/>
  <c r="C5" i="35"/>
  <c r="C4" i="35"/>
  <c r="D8" i="33"/>
  <c r="D7" i="33"/>
  <c r="D6" i="33"/>
  <c r="D5" i="33"/>
  <c r="D4" i="33"/>
  <c r="D5" i="30"/>
  <c r="D6" i="30"/>
  <c r="D7" i="30"/>
  <c r="D8" i="30"/>
  <c r="B4" i="24" l="1"/>
  <c r="B5" i="24"/>
  <c r="B6" i="24"/>
  <c r="B7" i="24"/>
  <c r="B8" i="24"/>
  <c r="B9" i="24"/>
  <c r="B10" i="24"/>
  <c r="D5" i="25"/>
  <c r="D6" i="25"/>
  <c r="D7" i="25"/>
  <c r="D8" i="25"/>
  <c r="D4" i="25"/>
  <c r="E4" i="22" l="1"/>
  <c r="E5" i="22"/>
  <c r="E6" i="22"/>
  <c r="E7" i="22"/>
  <c r="E8" i="22"/>
  <c r="E9" i="22"/>
  <c r="E10" i="22"/>
  <c r="E4" i="21" l="1"/>
  <c r="E5" i="21"/>
  <c r="E6" i="21"/>
  <c r="E7" i="21"/>
  <c r="E8" i="21"/>
  <c r="E9" i="21"/>
  <c r="E5" i="19" l="1"/>
  <c r="E6" i="19"/>
  <c r="E7" i="19"/>
  <c r="E8" i="19"/>
  <c r="E9" i="19"/>
  <c r="E10" i="19"/>
  <c r="E11" i="19"/>
  <c r="E4" i="19"/>
  <c r="E5" i="18" l="1"/>
  <c r="E6" i="18"/>
  <c r="E7" i="18"/>
  <c r="E8" i="18"/>
  <c r="E9" i="18"/>
  <c r="E10" i="18"/>
  <c r="E11" i="18"/>
  <c r="E4" i="18"/>
  <c r="F12" i="17" l="1"/>
  <c r="F13" i="17"/>
  <c r="F14" i="17"/>
  <c r="F15" i="17"/>
  <c r="F16" i="17"/>
  <c r="E4" i="17"/>
  <c r="E8" i="17" l="1"/>
  <c r="E7" i="17"/>
  <c r="E6" i="17"/>
  <c r="E5" i="17"/>
  <c r="E12" i="16" l="1"/>
  <c r="E13" i="16"/>
  <c r="E14" i="16"/>
  <c r="E15" i="16"/>
  <c r="E11" i="16"/>
  <c r="F7" i="16" l="1"/>
  <c r="F6" i="16"/>
  <c r="F5" i="16"/>
  <c r="F4" i="16"/>
  <c r="C11" i="15" l="1"/>
  <c r="C12" i="15"/>
  <c r="C13" i="15"/>
  <c r="C14" i="15"/>
  <c r="C4" i="15" l="1"/>
  <c r="C5" i="15"/>
  <c r="C6" i="15"/>
  <c r="C7" i="15"/>
</calcChain>
</file>

<file path=xl/sharedStrings.xml><?xml version="1.0" encoding="utf-8"?>
<sst xmlns="http://schemas.openxmlformats.org/spreadsheetml/2006/main" count="330" uniqueCount="267">
  <si>
    <t>[연습 01]</t>
    <phoneticPr fontId="1" type="noConversion"/>
  </si>
  <si>
    <t>[연습 02]</t>
    <phoneticPr fontId="1" type="noConversion"/>
  </si>
  <si>
    <t>배송코드</t>
  </si>
  <si>
    <t>배송지역</t>
  </si>
  <si>
    <t>CI-0714</t>
  </si>
  <si>
    <t>DA-0112</t>
  </si>
  <si>
    <t>BP-0486</t>
  </si>
  <si>
    <t>AU-0502</t>
    <phoneticPr fontId="2" type="noConversion"/>
  </si>
  <si>
    <t>품목코드</t>
  </si>
  <si>
    <t>품목</t>
  </si>
  <si>
    <t>2S-452</t>
  </si>
  <si>
    <t>1N-231</t>
  </si>
  <si>
    <t>1Y-021</t>
  </si>
  <si>
    <t>3H-498</t>
  </si>
  <si>
    <t>팀명</t>
    <phoneticPr fontId="3" type="noConversion"/>
  </si>
  <si>
    <t>선수명</t>
    <phoneticPr fontId="3" type="noConversion"/>
  </si>
  <si>
    <t>관리코드</t>
    <phoneticPr fontId="3" type="noConversion"/>
  </si>
  <si>
    <t>경력</t>
    <phoneticPr fontId="3" type="noConversion"/>
  </si>
  <si>
    <t>포지션</t>
    <phoneticPr fontId="3" type="noConversion"/>
  </si>
  <si>
    <t>K99111</t>
    <phoneticPr fontId="3" type="noConversion"/>
  </si>
  <si>
    <t>3년</t>
    <phoneticPr fontId="3" type="noConversion"/>
  </si>
  <si>
    <t>T02322</t>
    <phoneticPr fontId="3" type="noConversion"/>
  </si>
  <si>
    <t>S97101</t>
    <phoneticPr fontId="3" type="noConversion"/>
  </si>
  <si>
    <t>5년</t>
    <phoneticPr fontId="3" type="noConversion"/>
  </si>
  <si>
    <t>L94303</t>
    <phoneticPr fontId="3" type="noConversion"/>
  </si>
  <si>
    <t>전주KCC</t>
    <phoneticPr fontId="3" type="noConversion"/>
  </si>
  <si>
    <t>창원LG</t>
    <phoneticPr fontId="3" type="noConversion"/>
  </si>
  <si>
    <t>서울삼성</t>
    <phoneticPr fontId="3" type="noConversion"/>
  </si>
  <si>
    <t>고양오리온</t>
    <phoneticPr fontId="3" type="noConversion"/>
  </si>
  <si>
    <t>2년</t>
    <phoneticPr fontId="1" type="noConversion"/>
  </si>
  <si>
    <t>상품코드</t>
  </si>
  <si>
    <t>판매상품</t>
  </si>
  <si>
    <t>판매기간</t>
  </si>
  <si>
    <t>거품 입욕</t>
  </si>
  <si>
    <t>S04-190605</t>
  </si>
  <si>
    <t>수제 햄버거</t>
  </si>
  <si>
    <t>참외</t>
    <phoneticPr fontId="1" type="noConversion"/>
  </si>
  <si>
    <t>펜션 2박</t>
    <phoneticPr fontId="1" type="noConversion"/>
  </si>
  <si>
    <t>미스트</t>
    <phoneticPr fontId="1" type="noConversion"/>
  </si>
  <si>
    <t>판매종료일</t>
    <phoneticPr fontId="3" type="noConversion"/>
  </si>
  <si>
    <t>김사랑</t>
    <phoneticPr fontId="3" type="noConversion"/>
  </si>
  <si>
    <t>박지영</t>
    <phoneticPr fontId="3" type="noConversion"/>
  </si>
  <si>
    <t>이영주</t>
    <phoneticPr fontId="3" type="noConversion"/>
  </si>
  <si>
    <t>이길호</t>
    <phoneticPr fontId="3" type="noConversion"/>
  </si>
  <si>
    <t>B03-200621</t>
    <phoneticPr fontId="1" type="noConversion"/>
  </si>
  <si>
    <t>S05-200607</t>
    <phoneticPr fontId="1" type="noConversion"/>
  </si>
  <si>
    <t>S03-200628</t>
    <phoneticPr fontId="1" type="noConversion"/>
  </si>
  <si>
    <t>S06-200614</t>
    <phoneticPr fontId="1" type="noConversion"/>
  </si>
  <si>
    <t>팀명</t>
  </si>
  <si>
    <t>선수명</t>
  </si>
  <si>
    <t>선수코드</t>
  </si>
  <si>
    <t>포지션</t>
  </si>
  <si>
    <t>삼성</t>
  </si>
  <si>
    <t>장대포</t>
  </si>
  <si>
    <t>48602P</t>
  </si>
  <si>
    <t>LG</t>
  </si>
  <si>
    <t>조진수</t>
  </si>
  <si>
    <t>29806C</t>
  </si>
  <si>
    <t>기아</t>
  </si>
  <si>
    <t>정수비</t>
  </si>
  <si>
    <t>39607Y</t>
  </si>
  <si>
    <t>현대</t>
  </si>
  <si>
    <t>박만호</t>
  </si>
  <si>
    <t>28506P</t>
  </si>
  <si>
    <t>두산</t>
  </si>
  <si>
    <t>정조준</t>
  </si>
  <si>
    <t>18509Y</t>
  </si>
  <si>
    <t>분과</t>
  </si>
  <si>
    <t>부문</t>
  </si>
  <si>
    <t>중고생</t>
  </si>
  <si>
    <t>대학생</t>
  </si>
  <si>
    <t>구분</t>
  </si>
  <si>
    <t>평면1</t>
  </si>
  <si>
    <t>수채화</t>
  </si>
  <si>
    <t>한국화</t>
  </si>
  <si>
    <t>평면2</t>
  </si>
  <si>
    <t>소묘</t>
  </si>
  <si>
    <t>디자인</t>
  </si>
  <si>
    <t>서예</t>
  </si>
  <si>
    <t>한자</t>
  </si>
  <si>
    <t>국가</t>
  </si>
  <si>
    <t>수도</t>
  </si>
  <si>
    <t>강수량(mm)</t>
  </si>
  <si>
    <t>England</t>
  </si>
  <si>
    <t>London</t>
  </si>
  <si>
    <t>France</t>
  </si>
  <si>
    <t>Paris</t>
  </si>
  <si>
    <t>Germany</t>
  </si>
  <si>
    <t>Berlin</t>
  </si>
  <si>
    <t>Netherland</t>
  </si>
  <si>
    <t>Amsterdam</t>
  </si>
  <si>
    <t>Portugal</t>
  </si>
  <si>
    <t>Lisbon</t>
  </si>
  <si>
    <t>Spain</t>
  </si>
  <si>
    <t>Madrid</t>
  </si>
  <si>
    <t>Sweden</t>
  </si>
  <si>
    <t>Stockholm</t>
  </si>
  <si>
    <t>Switzerland</t>
  </si>
  <si>
    <t>Bern</t>
  </si>
  <si>
    <t>코드</t>
  </si>
  <si>
    <t>생산일자</t>
  </si>
  <si>
    <t>인식표</t>
  </si>
  <si>
    <t>제품코드</t>
  </si>
  <si>
    <t>ag</t>
  </si>
  <si>
    <t>w</t>
  </si>
  <si>
    <t>rf</t>
  </si>
  <si>
    <t>e</t>
  </si>
  <si>
    <t>dj</t>
  </si>
  <si>
    <t>f</t>
  </si>
  <si>
    <t>ik</t>
  </si>
  <si>
    <t>d</t>
  </si>
  <si>
    <t>wd</t>
  </si>
  <si>
    <t>od</t>
  </si>
  <si>
    <t>uf</t>
  </si>
  <si>
    <t>h</t>
  </si>
  <si>
    <t>dh</t>
  </si>
  <si>
    <t>순위</t>
  </si>
  <si>
    <t>팀명(국가)</t>
  </si>
  <si>
    <t>susung</t>
  </si>
  <si>
    <t>korea</t>
  </si>
  <si>
    <t>baroserona</t>
  </si>
  <si>
    <t>spain</t>
  </si>
  <si>
    <t>chelsy</t>
  </si>
  <si>
    <t>england</t>
  </si>
  <si>
    <t>roma</t>
  </si>
  <si>
    <t>italy</t>
  </si>
  <si>
    <t>hoven</t>
  </si>
  <si>
    <t>netherlands</t>
  </si>
  <si>
    <t>isac</t>
  </si>
  <si>
    <t>france</t>
  </si>
  <si>
    <t>도서코드</t>
  </si>
  <si>
    <t>출판사</t>
  </si>
  <si>
    <t>출판년도</t>
  </si>
  <si>
    <t>변환도서코드</t>
  </si>
  <si>
    <t xml:space="preserve"> mng-002 </t>
  </si>
  <si>
    <t>한국산업</t>
  </si>
  <si>
    <t xml:space="preserve"> psy-523 </t>
  </si>
  <si>
    <t xml:space="preserve"> mng-091 </t>
  </si>
  <si>
    <t>두란노</t>
  </si>
  <si>
    <t xml:space="preserve"> psy-725 </t>
  </si>
  <si>
    <t>에코의 서재</t>
  </si>
  <si>
    <t xml:space="preserve"> nov-264 </t>
  </si>
  <si>
    <t>마티</t>
  </si>
  <si>
    <t xml:space="preserve"> lan-183 </t>
  </si>
  <si>
    <t>상공사</t>
  </si>
  <si>
    <t xml:space="preserve"> lan-184</t>
  </si>
  <si>
    <t>세움미디어</t>
    <phoneticPr fontId="1" type="noConversion"/>
  </si>
  <si>
    <t>아이디</t>
    <phoneticPr fontId="1" type="noConversion"/>
  </si>
  <si>
    <t>비밀번호</t>
    <phoneticPr fontId="1" type="noConversion"/>
  </si>
  <si>
    <t>비밀번호 글자 수</t>
    <phoneticPr fontId="1" type="noConversion"/>
  </si>
  <si>
    <t>Lee1548</t>
  </si>
  <si>
    <t>h1*******</t>
  </si>
  <si>
    <t>Jin0964</t>
  </si>
  <si>
    <t>pk***</t>
  </si>
  <si>
    <t>Lee9745</t>
  </si>
  <si>
    <t>gf*******</t>
  </si>
  <si>
    <t>Jin1214</t>
  </si>
  <si>
    <t>tf*****</t>
  </si>
  <si>
    <t>Yoon3546</t>
  </si>
  <si>
    <t>kd********</t>
  </si>
  <si>
    <t>합격자성명</t>
  </si>
  <si>
    <t>생년월일</t>
  </si>
  <si>
    <t>지원분야</t>
  </si>
  <si>
    <t>면접일자</t>
  </si>
  <si>
    <t>성명</t>
  </si>
  <si>
    <t>영업부</t>
  </si>
  <si>
    <t>이진우</t>
  </si>
  <si>
    <t>총무부</t>
  </si>
  <si>
    <t>남은주</t>
  </si>
  <si>
    <t>인사부</t>
  </si>
  <si>
    <t>선우용녀</t>
  </si>
  <si>
    <t>개발부</t>
  </si>
  <si>
    <t>김향진</t>
  </si>
  <si>
    <t>독고영재</t>
  </si>
  <si>
    <t>안영미</t>
  </si>
  <si>
    <t>고영미</t>
  </si>
  <si>
    <t>2020.12.01</t>
    <phoneticPr fontId="1" type="noConversion"/>
  </si>
  <si>
    <t>2020.12.03</t>
    <phoneticPr fontId="1" type="noConversion"/>
  </si>
  <si>
    <t>2020.12.02</t>
    <phoneticPr fontId="1" type="noConversion"/>
  </si>
  <si>
    <t>1997.02.15</t>
    <phoneticPr fontId="1" type="noConversion"/>
  </si>
  <si>
    <t>2003.01.20</t>
    <phoneticPr fontId="1" type="noConversion"/>
  </si>
  <si>
    <t>1999.10.03</t>
    <phoneticPr fontId="1" type="noConversion"/>
  </si>
  <si>
    <t>1998.05.07</t>
    <phoneticPr fontId="1" type="noConversion"/>
  </si>
  <si>
    <t>1998.12.10</t>
    <phoneticPr fontId="1" type="noConversion"/>
  </si>
  <si>
    <t>1996.01.13</t>
    <phoneticPr fontId="1" type="noConversion"/>
  </si>
  <si>
    <t>1997.09.30</t>
    <phoneticPr fontId="1" type="noConversion"/>
  </si>
  <si>
    <t>이름</t>
    <phoneticPr fontId="1" type="noConversion"/>
  </si>
  <si>
    <t>메일주소</t>
    <phoneticPr fontId="1" type="noConversion"/>
  </si>
  <si>
    <t>결과</t>
    <phoneticPr fontId="1" type="noConversion"/>
  </si>
  <si>
    <t>이영석</t>
    <phoneticPr fontId="1" type="noConversion"/>
  </si>
  <si>
    <t>나사위</t>
    <phoneticPr fontId="1" type="noConversion"/>
  </si>
  <si>
    <t>이서진</t>
    <phoneticPr fontId="1" type="noConversion"/>
  </si>
  <si>
    <t>진아영</t>
    <phoneticPr fontId="1" type="noConversion"/>
  </si>
  <si>
    <t>윤준희</t>
    <phoneticPr fontId="1" type="noConversion"/>
  </si>
  <si>
    <t>도메인 변경</t>
    <phoneticPr fontId="1" type="noConversion"/>
  </si>
  <si>
    <t>1달러 환율</t>
  </si>
  <si>
    <t>결과</t>
  </si>
  <si>
    <t>대한민국(원)</t>
  </si>
  <si>
    <t>베트남(동)</t>
  </si>
  <si>
    <t>일본(엔)</t>
  </si>
  <si>
    <t>러시아(루블)</t>
  </si>
  <si>
    <t>스위스(프랑)</t>
  </si>
  <si>
    <t>시</t>
    <phoneticPr fontId="1" type="noConversion"/>
  </si>
  <si>
    <t>구</t>
    <phoneticPr fontId="1" type="noConversion"/>
  </si>
  <si>
    <t>도로명</t>
    <phoneticPr fontId="1" type="noConversion"/>
  </si>
  <si>
    <t>서울</t>
    <phoneticPr fontId="1" type="noConversion"/>
  </si>
  <si>
    <t>세종로 1-58</t>
    <phoneticPr fontId="1" type="noConversion"/>
  </si>
  <si>
    <t>인천</t>
    <phoneticPr fontId="1" type="noConversion"/>
  </si>
  <si>
    <t>남동구</t>
    <phoneticPr fontId="1" type="noConversion"/>
  </si>
  <si>
    <t>구월로 126-1</t>
    <phoneticPr fontId="1" type="noConversion"/>
  </si>
  <si>
    <t>부산</t>
    <phoneticPr fontId="1" type="noConversion"/>
  </si>
  <si>
    <t>부산진구</t>
    <phoneticPr fontId="1" type="noConversion"/>
  </si>
  <si>
    <t>새싹로92번길 60</t>
    <phoneticPr fontId="1" type="noConversion"/>
  </si>
  <si>
    <t>고양</t>
    <phoneticPr fontId="1" type="noConversion"/>
  </si>
  <si>
    <t>덕양구</t>
    <phoneticPr fontId="1" type="noConversion"/>
  </si>
  <si>
    <t>통일로 789</t>
    <phoneticPr fontId="1" type="noConversion"/>
  </si>
  <si>
    <t>주소</t>
    <phoneticPr fontId="1" type="noConversion"/>
  </si>
  <si>
    <t>데이터</t>
    <phoneticPr fontId="1" type="noConversion"/>
  </si>
  <si>
    <t>엑셀</t>
    <phoneticPr fontId="1" type="noConversion"/>
  </si>
  <si>
    <t>가위</t>
    <phoneticPr fontId="1" type="noConversion"/>
  </si>
  <si>
    <t>거위</t>
    <phoneticPr fontId="1" type="noConversion"/>
  </si>
  <si>
    <t>첫 번째</t>
    <phoneticPr fontId="1" type="noConversion"/>
  </si>
  <si>
    <t>첫번째</t>
    <phoneticPr fontId="1" type="noConversion"/>
  </si>
  <si>
    <t>Lee</t>
    <phoneticPr fontId="1" type="noConversion"/>
  </si>
  <si>
    <t>lee</t>
    <phoneticPr fontId="1" type="noConversion"/>
  </si>
  <si>
    <t xml:space="preserve">엑셀 </t>
    <phoneticPr fontId="1" type="noConversion"/>
  </si>
  <si>
    <t>조건1</t>
    <phoneticPr fontId="1" type="noConversion"/>
  </si>
  <si>
    <t>조건2</t>
    <phoneticPr fontId="1" type="noConversion"/>
  </si>
  <si>
    <t>사탕 사과 아소 민트 마카롱</t>
    <phoneticPr fontId="1" type="noConversion"/>
  </si>
  <si>
    <t>새해 아소 어제 그제 사흘 나흘</t>
    <phoneticPr fontId="1" type="noConversion"/>
  </si>
  <si>
    <t>높이뛰기 달리기 멀리뛰기 아소 뜀틀</t>
    <phoneticPr fontId="1" type="noConversion"/>
  </si>
  <si>
    <t>아소 양배추 토마토 파슬리 송이버섯</t>
    <phoneticPr fontId="1" type="noConversion"/>
  </si>
  <si>
    <t>Apple Candy Aso Mint Macaron</t>
    <phoneticPr fontId="1" type="noConversion"/>
  </si>
  <si>
    <t>New Aso Old Year Yesterday Tomorrow</t>
    <phoneticPr fontId="1" type="noConversion"/>
  </si>
  <si>
    <t>Jump Walk Run Stand Sit Aso</t>
    <phoneticPr fontId="1" type="noConversion"/>
  </si>
  <si>
    <t>Aso Cabbage Tomato Parsley Mushroom</t>
    <phoneticPr fontId="1" type="noConversion"/>
  </si>
  <si>
    <t>상품명</t>
  </si>
  <si>
    <t>저장용량</t>
  </si>
  <si>
    <t>A1863/256GB</t>
  </si>
  <si>
    <t>SM-G97/128GB</t>
  </si>
  <si>
    <t>LM-V409N/16GB</t>
  </si>
  <si>
    <t>SM-M205N/32GB</t>
    <phoneticPr fontId="1" type="noConversion"/>
  </si>
  <si>
    <t>SM-N960/24GB</t>
    <phoneticPr fontId="1" type="noConversion"/>
  </si>
  <si>
    <t>지역</t>
    <phoneticPr fontId="3" type="noConversion"/>
  </si>
  <si>
    <t>aso_101@asos.co.kr</t>
    <phoneticPr fontId="1" type="noConversion"/>
  </si>
  <si>
    <t>aso_302@asos.co.kr</t>
    <phoneticPr fontId="1" type="noConversion"/>
  </si>
  <si>
    <t>aso_103@asos.co.kr</t>
    <phoneticPr fontId="1" type="noConversion"/>
  </si>
  <si>
    <t>aso_304@asos.co.kr</t>
    <phoneticPr fontId="1" type="noConversion"/>
  </si>
  <si>
    <t>aso_105@asos.co.kr</t>
    <phoneticPr fontId="1" type="noConversion"/>
  </si>
  <si>
    <t>한글</t>
    <phoneticPr fontId="1" type="noConversion"/>
  </si>
  <si>
    <t>파포</t>
    <phoneticPr fontId="1" type="noConversion"/>
  </si>
  <si>
    <t>김대한</t>
    <phoneticPr fontId="1" type="noConversion"/>
  </si>
  <si>
    <t>이민국</t>
    <phoneticPr fontId="1" type="noConversion"/>
  </si>
  <si>
    <t>홍길동</t>
    <phoneticPr fontId="1" type="noConversion"/>
  </si>
  <si>
    <t>유재석</t>
    <phoneticPr fontId="1" type="noConversion"/>
  </si>
  <si>
    <t>김호동</t>
    <phoneticPr fontId="1" type="noConversion"/>
  </si>
  <si>
    <t>평균</t>
    <phoneticPr fontId="1" type="noConversion"/>
  </si>
  <si>
    <t>액세스</t>
    <phoneticPr fontId="1" type="noConversion"/>
  </si>
  <si>
    <t>자료</t>
    <phoneticPr fontId="1" type="noConversion"/>
  </si>
  <si>
    <t>종로</t>
    <phoneticPr fontId="1" type="noConversion"/>
  </si>
  <si>
    <t>남동</t>
    <phoneticPr fontId="1" type="noConversion"/>
  </si>
  <si>
    <t>덕양</t>
    <phoneticPr fontId="1" type="noConversion"/>
  </si>
  <si>
    <t>서울시</t>
    <phoneticPr fontId="1" type="noConversion"/>
  </si>
  <si>
    <t xml:space="preserve">종로구 </t>
    <phoneticPr fontId="1" type="noConversion"/>
  </si>
  <si>
    <t>인천시</t>
    <phoneticPr fontId="1" type="noConversion"/>
  </si>
  <si>
    <t>부산시</t>
    <phoneticPr fontId="1" type="noConversion"/>
  </si>
  <si>
    <t>고양시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</si>
</sst>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176" formatCode="@&quot; 사원&quot;"/>
    <numFmt numFmtId="177" formatCode="0.0%"/>
    <numFmt numFmtId="178" formatCode="General&quot;일&quot;"/>
    <numFmt numFmtId="179" formatCode="General&quot;명&quot;"/>
    <numFmt numFmtId="180" formatCode="General&quot;점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i/>
      <sz val="11"/>
      <color rgb="FFC00000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표준" xfId="0" builtinId="0"/>
    <cellStyle name="표준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>
      <selection activeCell="C4" sqref="C4"/>
    </sheetView>
  </sheetViews>
  <sheetFormatPr defaultRowHeight="16.5"/>
  <cols>
    <col min="2" max="3" width="12.625" customWidth="1"/>
  </cols>
  <sheetData>
    <row r="2" spans="2:8">
      <c r="B2" t="s">
        <v>0</v>
      </c>
    </row>
    <row r="3" spans="2:8">
      <c r="B3" s="2" t="s">
        <v>2</v>
      </c>
      <c r="C3" s="3" t="s">
        <v>3</v>
      </c>
    </row>
    <row r="4" spans="2:8">
      <c r="B4" s="6" t="s">
        <v>7</v>
      </c>
      <c r="C4" s="2" t="str">
        <f>LEFT(B4,1)&amp;"지역"</f>
        <v>A지역</v>
      </c>
    </row>
    <row r="5" spans="2:8">
      <c r="B5" s="6" t="s">
        <v>4</v>
      </c>
      <c r="C5" s="2" t="str">
        <f t="shared" ref="C5:C7" si="0">LEFT(B5,1)&amp;"지역"</f>
        <v>C지역</v>
      </c>
    </row>
    <row r="6" spans="2:8">
      <c r="B6" s="6" t="s">
        <v>5</v>
      </c>
      <c r="C6" s="2" t="str">
        <f t="shared" si="0"/>
        <v>D지역</v>
      </c>
    </row>
    <row r="7" spans="2:8">
      <c r="B7" s="6" t="s">
        <v>6</v>
      </c>
      <c r="C7" s="2" t="str">
        <f t="shared" si="0"/>
        <v>B지역</v>
      </c>
    </row>
    <row r="9" spans="2:8">
      <c r="B9" t="s">
        <v>1</v>
      </c>
    </row>
    <row r="10" spans="2:8">
      <c r="B10" s="2" t="s">
        <v>8</v>
      </c>
      <c r="C10" s="3" t="s">
        <v>9</v>
      </c>
    </row>
    <row r="11" spans="2:8">
      <c r="B11" s="1" t="s">
        <v>10</v>
      </c>
      <c r="C11" s="2" t="str">
        <f>IF(LEFT(B11,1)="1","농산물",IF(LEFT(B11,1)="2","전자제품","제과제빵"))</f>
        <v>전자제품</v>
      </c>
      <c r="E11" s="7"/>
      <c r="F11" s="4"/>
      <c r="G11" s="5"/>
      <c r="H11" s="8"/>
    </row>
    <row r="12" spans="2:8">
      <c r="B12" s="1" t="s">
        <v>11</v>
      </c>
      <c r="C12" s="2" t="str">
        <f t="shared" ref="C12:C14" si="1">IF(LEFT(B12,1)="1","농산물",IF(LEFT(B12,1)="2","전자제품","제과제빵"))</f>
        <v>농산물</v>
      </c>
      <c r="E12" s="7"/>
      <c r="F12" s="4"/>
      <c r="G12" s="5"/>
      <c r="H12" s="8"/>
    </row>
    <row r="13" spans="2:8">
      <c r="B13" s="1" t="s">
        <v>12</v>
      </c>
      <c r="C13" s="2" t="str">
        <f t="shared" si="1"/>
        <v>농산물</v>
      </c>
      <c r="E13" s="7"/>
      <c r="F13" s="4"/>
      <c r="G13" s="5"/>
      <c r="H13" s="8"/>
    </row>
    <row r="14" spans="2:8">
      <c r="B14" s="1" t="s">
        <v>13</v>
      </c>
      <c r="C14" s="2" t="str">
        <f t="shared" si="1"/>
        <v>제과제빵</v>
      </c>
      <c r="E14" s="7"/>
      <c r="F14" s="4"/>
      <c r="G14" s="5"/>
      <c r="H14" s="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0"/>
  <sheetViews>
    <sheetView zoomScaleNormal="100" workbookViewId="0">
      <selection activeCell="B4" sqref="B4"/>
    </sheetView>
  </sheetViews>
  <sheetFormatPr defaultRowHeight="16.5"/>
  <cols>
    <col min="2" max="2" width="11.375" customWidth="1"/>
    <col min="3" max="3" width="13" customWidth="1"/>
    <col min="4" max="4" width="12.25" customWidth="1"/>
    <col min="5" max="5" width="16" customWidth="1"/>
    <col min="6" max="6" width="2.625" customWidth="1"/>
    <col min="8" max="8" width="11" customWidth="1"/>
  </cols>
  <sheetData>
    <row r="2" spans="2:8">
      <c r="B2" t="s">
        <v>0</v>
      </c>
    </row>
    <row r="3" spans="2:8">
      <c r="B3" s="3" t="s">
        <v>160</v>
      </c>
      <c r="C3" s="2" t="s">
        <v>161</v>
      </c>
      <c r="D3" s="2" t="s">
        <v>162</v>
      </c>
      <c r="E3" s="2" t="s">
        <v>163</v>
      </c>
      <c r="G3" s="2" t="s">
        <v>164</v>
      </c>
      <c r="H3" s="2" t="s">
        <v>161</v>
      </c>
    </row>
    <row r="4" spans="2:8">
      <c r="B4" s="2" t="str">
        <f>IF(LEN(G4)&gt;3,REPLACE(G4,2,2,"**"),REPLACE(G4,2,1,"*"))</f>
        <v>이*우</v>
      </c>
      <c r="C4" s="2" t="s">
        <v>179</v>
      </c>
      <c r="D4" s="2" t="s">
        <v>165</v>
      </c>
      <c r="E4" s="2" t="s">
        <v>176</v>
      </c>
      <c r="G4" s="2" t="s">
        <v>166</v>
      </c>
      <c r="H4" s="2" t="s">
        <v>179</v>
      </c>
    </row>
    <row r="5" spans="2:8">
      <c r="B5" s="2" t="str">
        <f t="shared" ref="B5:B10" si="0">IF(LEN(G5)&gt;3,REPLACE(G5,2,2,"**"),REPLACE(G5,2,1,"*"))</f>
        <v>남*주</v>
      </c>
      <c r="C5" s="2" t="s">
        <v>180</v>
      </c>
      <c r="D5" s="2" t="s">
        <v>167</v>
      </c>
      <c r="E5" s="2" t="s">
        <v>176</v>
      </c>
      <c r="G5" s="2" t="s">
        <v>168</v>
      </c>
      <c r="H5" s="2" t="s">
        <v>180</v>
      </c>
    </row>
    <row r="6" spans="2:8">
      <c r="B6" s="2" t="str">
        <f t="shared" si="0"/>
        <v>선**녀</v>
      </c>
      <c r="C6" s="2" t="s">
        <v>181</v>
      </c>
      <c r="D6" s="2" t="s">
        <v>169</v>
      </c>
      <c r="E6" s="2" t="s">
        <v>177</v>
      </c>
      <c r="G6" s="2" t="s">
        <v>170</v>
      </c>
      <c r="H6" s="2" t="s">
        <v>181</v>
      </c>
    </row>
    <row r="7" spans="2:8">
      <c r="B7" s="2" t="str">
        <f t="shared" si="0"/>
        <v>김*진</v>
      </c>
      <c r="C7" s="2" t="s">
        <v>182</v>
      </c>
      <c r="D7" s="2" t="s">
        <v>171</v>
      </c>
      <c r="E7" s="2" t="s">
        <v>177</v>
      </c>
      <c r="G7" s="2" t="s">
        <v>172</v>
      </c>
      <c r="H7" s="2" t="s">
        <v>182</v>
      </c>
    </row>
    <row r="8" spans="2:8">
      <c r="B8" s="2" t="str">
        <f t="shared" si="0"/>
        <v>독**재</v>
      </c>
      <c r="C8" s="2" t="s">
        <v>183</v>
      </c>
      <c r="D8" s="2" t="s">
        <v>171</v>
      </c>
      <c r="E8" s="2" t="s">
        <v>178</v>
      </c>
      <c r="G8" s="2" t="s">
        <v>173</v>
      </c>
      <c r="H8" s="2" t="s">
        <v>183</v>
      </c>
    </row>
    <row r="9" spans="2:8">
      <c r="B9" s="2" t="str">
        <f t="shared" si="0"/>
        <v>안*미</v>
      </c>
      <c r="C9" s="2" t="s">
        <v>184</v>
      </c>
      <c r="D9" s="2" t="s">
        <v>169</v>
      </c>
      <c r="E9" s="2" t="s">
        <v>176</v>
      </c>
      <c r="G9" s="2" t="s">
        <v>174</v>
      </c>
      <c r="H9" s="2" t="s">
        <v>184</v>
      </c>
    </row>
    <row r="10" spans="2:8">
      <c r="B10" s="2" t="str">
        <f t="shared" si="0"/>
        <v>고*미</v>
      </c>
      <c r="C10" s="2" t="s">
        <v>185</v>
      </c>
      <c r="D10" s="2" t="s">
        <v>165</v>
      </c>
      <c r="E10" s="2" t="s">
        <v>178</v>
      </c>
      <c r="G10" s="2" t="s">
        <v>175</v>
      </c>
      <c r="H10" s="2" t="s">
        <v>185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8"/>
  <sheetViews>
    <sheetView zoomScaleNormal="100" workbookViewId="0">
      <selection activeCell="D4" sqref="D4"/>
    </sheetView>
  </sheetViews>
  <sheetFormatPr defaultRowHeight="16.5"/>
  <cols>
    <col min="2" max="2" width="11.375" customWidth="1"/>
    <col min="3" max="3" width="18.875" bestFit="1" customWidth="1"/>
    <col min="4" max="4" width="18.875" customWidth="1"/>
    <col min="5" max="5" width="11" customWidth="1"/>
  </cols>
  <sheetData>
    <row r="2" spans="2:4">
      <c r="B2" t="s">
        <v>0</v>
      </c>
    </row>
    <row r="3" spans="2:4">
      <c r="B3" s="17" t="s">
        <v>186</v>
      </c>
      <c r="C3" s="17" t="s">
        <v>187</v>
      </c>
      <c r="D3" s="14" t="s">
        <v>194</v>
      </c>
    </row>
    <row r="4" spans="2:4">
      <c r="B4" s="13" t="s">
        <v>189</v>
      </c>
      <c r="C4" s="2" t="s">
        <v>244</v>
      </c>
      <c r="D4" s="13" t="str">
        <f>SUBSTITUTE(C4,"asos","aso")</f>
        <v>aso_101@aso.co.kr</v>
      </c>
    </row>
    <row r="5" spans="2:4">
      <c r="B5" s="13" t="s">
        <v>190</v>
      </c>
      <c r="C5" s="2" t="s">
        <v>245</v>
      </c>
      <c r="D5" s="13" t="str">
        <f t="shared" ref="D5:D8" si="0">SUBSTITUTE(C5,"asos","aso")</f>
        <v>aso_302@aso.co.kr</v>
      </c>
    </row>
    <row r="6" spans="2:4">
      <c r="B6" s="13" t="s">
        <v>191</v>
      </c>
      <c r="C6" s="2" t="s">
        <v>246</v>
      </c>
      <c r="D6" s="13" t="str">
        <f t="shared" si="0"/>
        <v>aso_103@aso.co.kr</v>
      </c>
    </row>
    <row r="7" spans="2:4">
      <c r="B7" s="13" t="s">
        <v>192</v>
      </c>
      <c r="C7" s="2" t="s">
        <v>247</v>
      </c>
      <c r="D7" s="13" t="str">
        <f t="shared" si="0"/>
        <v>aso_304@aso.co.kr</v>
      </c>
    </row>
    <row r="8" spans="2:4">
      <c r="B8" s="13" t="s">
        <v>193</v>
      </c>
      <c r="C8" s="2" t="s">
        <v>248</v>
      </c>
      <c r="D8" s="13" t="str">
        <f t="shared" si="0"/>
        <v>aso_105@aso.co.kr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8"/>
  <sheetViews>
    <sheetView zoomScaleNormal="100" workbookViewId="0">
      <selection activeCell="D4" sqref="D4"/>
    </sheetView>
  </sheetViews>
  <sheetFormatPr defaultRowHeight="16.5"/>
  <cols>
    <col min="2" max="2" width="11.375" customWidth="1"/>
    <col min="3" max="3" width="13" customWidth="1"/>
    <col min="4" max="4" width="16" customWidth="1"/>
  </cols>
  <sheetData>
    <row r="2" spans="2:4">
      <c r="B2" t="s">
        <v>0</v>
      </c>
    </row>
    <row r="3" spans="2:4">
      <c r="B3" s="2" t="s">
        <v>147</v>
      </c>
      <c r="C3" s="2" t="s">
        <v>148</v>
      </c>
      <c r="D3" s="3" t="s">
        <v>149</v>
      </c>
    </row>
    <row r="4" spans="2:4">
      <c r="B4" s="1" t="s">
        <v>150</v>
      </c>
      <c r="C4" s="2" t="s">
        <v>151</v>
      </c>
      <c r="D4" s="2">
        <f>LEN(C4)</f>
        <v>9</v>
      </c>
    </row>
    <row r="5" spans="2:4">
      <c r="B5" s="1" t="s">
        <v>152</v>
      </c>
      <c r="C5" s="2" t="s">
        <v>153</v>
      </c>
      <c r="D5" s="2">
        <f t="shared" ref="D5:D8" si="0">LEN(C5)</f>
        <v>5</v>
      </c>
    </row>
    <row r="6" spans="2:4">
      <c r="B6" s="1" t="s">
        <v>154</v>
      </c>
      <c r="C6" s="2" t="s">
        <v>155</v>
      </c>
      <c r="D6" s="2">
        <f t="shared" si="0"/>
        <v>9</v>
      </c>
    </row>
    <row r="7" spans="2:4">
      <c r="B7" s="1" t="s">
        <v>156</v>
      </c>
      <c r="C7" s="2" t="s">
        <v>157</v>
      </c>
      <c r="D7" s="2">
        <f t="shared" si="0"/>
        <v>7</v>
      </c>
    </row>
    <row r="8" spans="2:4">
      <c r="B8" s="1" t="s">
        <v>158</v>
      </c>
      <c r="C8" s="2" t="s">
        <v>159</v>
      </c>
      <c r="D8" s="2">
        <f t="shared" si="0"/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8"/>
  <sheetViews>
    <sheetView workbookViewId="0">
      <selection activeCell="F4" sqref="F4"/>
    </sheetView>
  </sheetViews>
  <sheetFormatPr defaultRowHeight="16.5"/>
  <cols>
    <col min="2" max="5" width="9" customWidth="1"/>
    <col min="6" max="6" width="10.625" customWidth="1"/>
  </cols>
  <sheetData>
    <row r="2" spans="2:6">
      <c r="B2" t="s">
        <v>0</v>
      </c>
    </row>
    <row r="3" spans="2:6">
      <c r="B3" s="33" t="s">
        <v>186</v>
      </c>
      <c r="C3" s="33" t="s">
        <v>249</v>
      </c>
      <c r="D3" s="33" t="s">
        <v>218</v>
      </c>
      <c r="E3" s="33" t="s">
        <v>250</v>
      </c>
      <c r="F3" s="3" t="s">
        <v>256</v>
      </c>
    </row>
    <row r="4" spans="2:6">
      <c r="B4" s="2" t="s">
        <v>251</v>
      </c>
      <c r="C4" s="26">
        <v>82</v>
      </c>
      <c r="D4" s="27">
        <v>74</v>
      </c>
      <c r="E4" s="2">
        <v>83</v>
      </c>
      <c r="F4" s="1" t="str">
        <f>TEXT(AVERAGE(C4:E4),"0.0점")</f>
        <v>79.7점</v>
      </c>
    </row>
    <row r="5" spans="2:6">
      <c r="B5" s="2" t="s">
        <v>252</v>
      </c>
      <c r="C5" s="26">
        <v>71</v>
      </c>
      <c r="D5" s="27">
        <v>74</v>
      </c>
      <c r="E5" s="2">
        <v>69</v>
      </c>
      <c r="F5" s="1" t="str">
        <f t="shared" ref="F5:F8" si="0">TEXT(AVERAGE(C5:E5),"0.0점")</f>
        <v>71.3점</v>
      </c>
    </row>
    <row r="6" spans="2:6">
      <c r="B6" s="2" t="s">
        <v>253</v>
      </c>
      <c r="C6" s="26">
        <v>82</v>
      </c>
      <c r="D6" s="27">
        <v>91</v>
      </c>
      <c r="E6" s="2">
        <v>99</v>
      </c>
      <c r="F6" s="1" t="str">
        <f t="shared" si="0"/>
        <v>90.7점</v>
      </c>
    </row>
    <row r="7" spans="2:6">
      <c r="B7" s="2" t="s">
        <v>254</v>
      </c>
      <c r="C7" s="2">
        <v>91</v>
      </c>
      <c r="D7" s="2">
        <v>94</v>
      </c>
      <c r="E7" s="2">
        <v>99</v>
      </c>
      <c r="F7" s="1" t="str">
        <f t="shared" si="0"/>
        <v>94.7점</v>
      </c>
    </row>
    <row r="8" spans="2:6">
      <c r="B8" s="2" t="s">
        <v>255</v>
      </c>
      <c r="C8" s="2">
        <v>62</v>
      </c>
      <c r="D8" s="2">
        <v>43</v>
      </c>
      <c r="E8" s="2">
        <v>59</v>
      </c>
      <c r="F8" s="1" t="str">
        <f t="shared" si="0"/>
        <v>54.7점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8"/>
  <sheetViews>
    <sheetView workbookViewId="0">
      <selection activeCell="D4" sqref="D4"/>
    </sheetView>
  </sheetViews>
  <sheetFormatPr defaultRowHeight="16.5"/>
  <cols>
    <col min="2" max="2" width="12.625" customWidth="1"/>
    <col min="3" max="3" width="13.25" customWidth="1"/>
    <col min="4" max="4" width="18.5" customWidth="1"/>
    <col min="5" max="5" width="11" customWidth="1"/>
  </cols>
  <sheetData>
    <row r="2" spans="2:4">
      <c r="B2" t="s">
        <v>0</v>
      </c>
    </row>
    <row r="3" spans="2:4">
      <c r="B3" s="2" t="s">
        <v>80</v>
      </c>
      <c r="C3" s="2" t="s">
        <v>195</v>
      </c>
      <c r="D3" s="3" t="s">
        <v>196</v>
      </c>
    </row>
    <row r="4" spans="2:4">
      <c r="B4" s="1" t="s">
        <v>197</v>
      </c>
      <c r="C4" s="1">
        <v>1187.31</v>
      </c>
      <c r="D4" s="28" t="str">
        <f>FIXED(C4,1,FALSE)</f>
        <v>1,187.3</v>
      </c>
    </row>
    <row r="5" spans="2:4">
      <c r="B5" s="1" t="s">
        <v>198</v>
      </c>
      <c r="C5" s="1">
        <v>23210.61</v>
      </c>
      <c r="D5" s="28" t="str">
        <f t="shared" ref="D5:D8" si="0">FIXED(C5,1,FALSE)</f>
        <v>23,210.6</v>
      </c>
    </row>
    <row r="6" spans="2:4">
      <c r="B6" s="1" t="s">
        <v>199</v>
      </c>
      <c r="C6" s="1">
        <v>106.31</v>
      </c>
      <c r="D6" s="28" t="str">
        <f t="shared" si="0"/>
        <v>106.3</v>
      </c>
    </row>
    <row r="7" spans="2:4">
      <c r="B7" s="1" t="s">
        <v>200</v>
      </c>
      <c r="C7" s="1">
        <v>75.58</v>
      </c>
      <c r="D7" s="28" t="str">
        <f t="shared" si="0"/>
        <v>75.6</v>
      </c>
    </row>
    <row r="8" spans="2:4">
      <c r="B8" s="1" t="s">
        <v>201</v>
      </c>
      <c r="C8" s="1">
        <v>0.91</v>
      </c>
      <c r="D8" s="28" t="str">
        <f t="shared" si="0"/>
        <v>0.9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16"/>
  <sheetViews>
    <sheetView workbookViewId="0">
      <selection activeCell="E4" sqref="E4"/>
    </sheetView>
  </sheetViews>
  <sheetFormatPr defaultRowHeight="16.5"/>
  <cols>
    <col min="2" max="2" width="12.625" customWidth="1"/>
    <col min="3" max="3" width="13.25" customWidth="1"/>
    <col min="4" max="4" width="18.5" customWidth="1"/>
    <col min="5" max="5" width="30.25" customWidth="1"/>
  </cols>
  <sheetData>
    <row r="2" spans="2:5">
      <c r="B2" t="s">
        <v>0</v>
      </c>
    </row>
    <row r="3" spans="2:5">
      <c r="B3" s="18" t="s">
        <v>202</v>
      </c>
      <c r="C3" s="18" t="s">
        <v>203</v>
      </c>
      <c r="D3" s="18" t="s">
        <v>204</v>
      </c>
      <c r="E3" s="3" t="s">
        <v>216</v>
      </c>
    </row>
    <row r="4" spans="2:5">
      <c r="B4" s="18" t="s">
        <v>205</v>
      </c>
      <c r="C4" s="18" t="s">
        <v>259</v>
      </c>
      <c r="D4" s="18" t="s">
        <v>206</v>
      </c>
      <c r="E4" s="18" t="str">
        <f>_xlfn.CONCAT(B4,"시 ",C4,"구 ",D4)</f>
        <v>서울시 종로구 세종로 1-58</v>
      </c>
    </row>
    <row r="5" spans="2:5">
      <c r="B5" s="18" t="s">
        <v>207</v>
      </c>
      <c r="C5" s="18" t="s">
        <v>260</v>
      </c>
      <c r="D5" s="18" t="s">
        <v>209</v>
      </c>
      <c r="E5" s="18" t="str">
        <f t="shared" ref="E5:E7" si="0">_xlfn.CONCAT(B5,"시 ",C5,"구 ",D5)</f>
        <v>인천시 남동구 구월로 126-1</v>
      </c>
    </row>
    <row r="6" spans="2:5">
      <c r="B6" s="18" t="s">
        <v>210</v>
      </c>
      <c r="C6" s="18" t="s">
        <v>210</v>
      </c>
      <c r="D6" s="18" t="s">
        <v>212</v>
      </c>
      <c r="E6" s="18" t="str">
        <f t="shared" si="0"/>
        <v>부산시 부산구 새싹로92번길 60</v>
      </c>
    </row>
    <row r="7" spans="2:5">
      <c r="B7" s="18" t="s">
        <v>213</v>
      </c>
      <c r="C7" s="18" t="s">
        <v>261</v>
      </c>
      <c r="D7" s="18" t="s">
        <v>215</v>
      </c>
      <c r="E7" s="18" t="str">
        <f t="shared" si="0"/>
        <v>고양시 덕양구 통일로 789</v>
      </c>
    </row>
    <row r="11" spans="2:5">
      <c r="B11" t="s">
        <v>1</v>
      </c>
    </row>
    <row r="12" spans="2:5">
      <c r="B12" s="18" t="s">
        <v>202</v>
      </c>
      <c r="C12" s="18" t="s">
        <v>203</v>
      </c>
      <c r="D12" s="18" t="s">
        <v>204</v>
      </c>
      <c r="E12" s="3" t="s">
        <v>216</v>
      </c>
    </row>
    <row r="13" spans="2:5">
      <c r="B13" s="18" t="s">
        <v>262</v>
      </c>
      <c r="C13" s="18" t="s">
        <v>263</v>
      </c>
      <c r="D13" s="18" t="s">
        <v>206</v>
      </c>
      <c r="E13" s="18" t="str">
        <f>_xlfn.CONCAT(B13:D13)</f>
        <v>서울시종로구 세종로 1-58</v>
      </c>
    </row>
    <row r="14" spans="2:5">
      <c r="B14" s="18" t="s">
        <v>264</v>
      </c>
      <c r="C14" s="18" t="s">
        <v>208</v>
      </c>
      <c r="D14" s="18" t="s">
        <v>209</v>
      </c>
      <c r="E14" s="18" t="str">
        <f t="shared" ref="E14:E16" si="1">_xlfn.CONCAT(B14:D14)</f>
        <v>인천시남동구구월로 126-1</v>
      </c>
    </row>
    <row r="15" spans="2:5">
      <c r="B15" s="18" t="s">
        <v>265</v>
      </c>
      <c r="C15" s="18" t="s">
        <v>211</v>
      </c>
      <c r="D15" s="18" t="s">
        <v>212</v>
      </c>
      <c r="E15" s="18" t="str">
        <f t="shared" si="1"/>
        <v>부산시부산진구새싹로92번길 60</v>
      </c>
    </row>
    <row r="16" spans="2:5">
      <c r="B16" s="18" t="s">
        <v>266</v>
      </c>
      <c r="C16" s="18" t="s">
        <v>214</v>
      </c>
      <c r="D16" s="18" t="s">
        <v>215</v>
      </c>
      <c r="E16" s="18" t="str">
        <f t="shared" si="1"/>
        <v>고양시덕양구통일로 789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7"/>
  <sheetViews>
    <sheetView workbookViewId="0">
      <selection activeCell="C4" sqref="C4"/>
    </sheetView>
  </sheetViews>
  <sheetFormatPr defaultRowHeight="16.5"/>
  <cols>
    <col min="2" max="2" width="12.625" customWidth="1"/>
    <col min="3" max="3" width="18.5" customWidth="1"/>
    <col min="4" max="4" width="9" customWidth="1"/>
  </cols>
  <sheetData>
    <row r="2" spans="2:3">
      <c r="B2" t="s">
        <v>0</v>
      </c>
    </row>
    <row r="3" spans="2:3">
      <c r="B3" s="18" t="s">
        <v>258</v>
      </c>
      <c r="C3" s="3" t="s">
        <v>188</v>
      </c>
    </row>
    <row r="4" spans="2:3">
      <c r="B4" s="29">
        <v>0.5</v>
      </c>
      <c r="C4" s="1">
        <f>VALUE(B4)</f>
        <v>0.5</v>
      </c>
    </row>
    <row r="5" spans="2:3">
      <c r="B5" s="30">
        <v>44114</v>
      </c>
      <c r="C5" s="1">
        <f t="shared" ref="C5:C6" si="0">VALUE(B5)</f>
        <v>44114</v>
      </c>
    </row>
    <row r="6" spans="2:3">
      <c r="B6" s="31">
        <v>1500</v>
      </c>
      <c r="C6" s="1">
        <f t="shared" si="0"/>
        <v>1500</v>
      </c>
    </row>
    <row r="7" spans="2:3">
      <c r="B7" s="32" t="s">
        <v>257</v>
      </c>
      <c r="C7" s="1" t="e">
        <f>VALUE(B7)</f>
        <v>#VALUE!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8"/>
  <sheetViews>
    <sheetView workbookViewId="0">
      <selection activeCell="D4" sqref="D4"/>
    </sheetView>
  </sheetViews>
  <sheetFormatPr defaultRowHeight="16.5"/>
  <cols>
    <col min="2" max="3" width="12.625" customWidth="1"/>
    <col min="4" max="4" width="11.25" customWidth="1"/>
  </cols>
  <sheetData>
    <row r="2" spans="2:4">
      <c r="B2" t="s">
        <v>0</v>
      </c>
    </row>
    <row r="3" spans="2:4">
      <c r="B3" s="18" t="s">
        <v>226</v>
      </c>
      <c r="C3" s="18" t="s">
        <v>227</v>
      </c>
      <c r="D3" s="3" t="s">
        <v>188</v>
      </c>
    </row>
    <row r="4" spans="2:4">
      <c r="B4" s="2" t="s">
        <v>219</v>
      </c>
      <c r="C4" s="2" t="s">
        <v>220</v>
      </c>
      <c r="D4" s="1" t="b">
        <f>EXACT(B4,C4)</f>
        <v>0</v>
      </c>
    </row>
    <row r="5" spans="2:4">
      <c r="B5" s="2" t="s">
        <v>221</v>
      </c>
      <c r="C5" s="2" t="s">
        <v>222</v>
      </c>
      <c r="D5" s="1" t="b">
        <f t="shared" ref="D5:D8" si="0">EXACT(B5,C5)</f>
        <v>0</v>
      </c>
    </row>
    <row r="6" spans="2:4">
      <c r="B6" s="2">
        <v>143542</v>
      </c>
      <c r="C6" s="19">
        <v>143542</v>
      </c>
      <c r="D6" s="1" t="b">
        <f t="shared" si="0"/>
        <v>1</v>
      </c>
    </row>
    <row r="7" spans="2:4">
      <c r="B7" s="2" t="s">
        <v>223</v>
      </c>
      <c r="C7" s="2" t="s">
        <v>224</v>
      </c>
      <c r="D7" s="1" t="b">
        <f t="shared" si="0"/>
        <v>0</v>
      </c>
    </row>
    <row r="8" spans="2:4">
      <c r="B8" s="20" t="s">
        <v>218</v>
      </c>
      <c r="C8" s="2" t="s">
        <v>225</v>
      </c>
      <c r="D8" s="1" t="b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7"/>
  <sheetViews>
    <sheetView workbookViewId="0">
      <selection activeCell="C4" sqref="C4"/>
    </sheetView>
  </sheetViews>
  <sheetFormatPr defaultRowHeight="16.5"/>
  <cols>
    <col min="2" max="2" width="14.625" customWidth="1"/>
    <col min="3" max="3" width="15.375" customWidth="1"/>
  </cols>
  <sheetData>
    <row r="2" spans="2:3">
      <c r="B2" t="s">
        <v>0</v>
      </c>
    </row>
    <row r="3" spans="2:3">
      <c r="B3" s="18" t="s">
        <v>217</v>
      </c>
      <c r="C3" s="3" t="s">
        <v>188</v>
      </c>
    </row>
    <row r="4" spans="2:3">
      <c r="B4" s="22">
        <v>90</v>
      </c>
      <c r="C4" s="13" t="str">
        <f>REPT("★",B4/30)</f>
        <v>★★★</v>
      </c>
    </row>
    <row r="5" spans="2:3">
      <c r="B5" s="22">
        <v>60</v>
      </c>
      <c r="C5" s="13" t="str">
        <f t="shared" ref="C5:C7" si="0">REPT("★",B5/30)</f>
        <v>★★</v>
      </c>
    </row>
    <row r="6" spans="2:3">
      <c r="B6" s="23">
        <v>30</v>
      </c>
      <c r="C6" s="13" t="str">
        <f t="shared" si="0"/>
        <v>★</v>
      </c>
    </row>
    <row r="7" spans="2:3">
      <c r="B7" s="23">
        <v>0</v>
      </c>
      <c r="C7" s="13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6"/>
  <sheetViews>
    <sheetView workbookViewId="0">
      <selection activeCell="E4" sqref="E4"/>
    </sheetView>
  </sheetViews>
  <sheetFormatPr defaultRowHeight="16.5"/>
  <cols>
    <col min="2" max="3" width="12.625" customWidth="1"/>
    <col min="6" max="6" width="9.875" customWidth="1"/>
  </cols>
  <sheetData>
    <row r="2" spans="2:6">
      <c r="B2" t="s">
        <v>0</v>
      </c>
    </row>
    <row r="3" spans="2:6">
      <c r="B3" s="13" t="s">
        <v>48</v>
      </c>
      <c r="C3" s="13" t="s">
        <v>49</v>
      </c>
      <c r="D3" s="13" t="s">
        <v>50</v>
      </c>
      <c r="E3" s="14" t="s">
        <v>51</v>
      </c>
    </row>
    <row r="4" spans="2:6">
      <c r="B4" s="2" t="s">
        <v>52</v>
      </c>
      <c r="C4" s="2" t="s">
        <v>53</v>
      </c>
      <c r="D4" s="2" t="s">
        <v>54</v>
      </c>
      <c r="E4" s="2" t="str">
        <f>IF(OR(RIGHT(D4,1)="P",RIGHT(D4,1)="C"),"내야수","외야수")</f>
        <v>내야수</v>
      </c>
    </row>
    <row r="5" spans="2:6">
      <c r="B5" s="2" t="s">
        <v>55</v>
      </c>
      <c r="C5" s="2" t="s">
        <v>56</v>
      </c>
      <c r="D5" s="2" t="s">
        <v>57</v>
      </c>
      <c r="E5" s="2" t="str">
        <f t="shared" ref="E5:E8" si="0">IF(OR(RIGHT(D5,1)="P",RIGHT(D5,1)="C"),"내야수","외야수")</f>
        <v>내야수</v>
      </c>
    </row>
    <row r="6" spans="2:6">
      <c r="B6" s="2" t="s">
        <v>58</v>
      </c>
      <c r="C6" s="2" t="s">
        <v>59</v>
      </c>
      <c r="D6" s="2" t="s">
        <v>60</v>
      </c>
      <c r="E6" s="2" t="str">
        <f t="shared" si="0"/>
        <v>외야수</v>
      </c>
    </row>
    <row r="7" spans="2:6">
      <c r="B7" s="2" t="s">
        <v>61</v>
      </c>
      <c r="C7" s="2" t="s">
        <v>62</v>
      </c>
      <c r="D7" s="2" t="s">
        <v>63</v>
      </c>
      <c r="E7" s="2" t="str">
        <f t="shared" si="0"/>
        <v>내야수</v>
      </c>
    </row>
    <row r="8" spans="2:6">
      <c r="B8" s="2" t="s">
        <v>64</v>
      </c>
      <c r="C8" s="2" t="s">
        <v>65</v>
      </c>
      <c r="D8" s="2" t="s">
        <v>66</v>
      </c>
      <c r="E8" s="2" t="str">
        <f t="shared" si="0"/>
        <v>외야수</v>
      </c>
    </row>
    <row r="9" spans="2:6">
      <c r="B9" s="15"/>
      <c r="C9" s="15"/>
      <c r="D9" s="15"/>
      <c r="E9" s="15"/>
    </row>
    <row r="10" spans="2:6">
      <c r="B10" t="s">
        <v>1</v>
      </c>
    </row>
    <row r="11" spans="2:6">
      <c r="B11" s="2" t="s">
        <v>67</v>
      </c>
      <c r="C11" s="2" t="s">
        <v>68</v>
      </c>
      <c r="D11" s="2" t="s">
        <v>69</v>
      </c>
      <c r="E11" s="2" t="s">
        <v>70</v>
      </c>
      <c r="F11" s="14" t="s">
        <v>71</v>
      </c>
    </row>
    <row r="12" spans="2:6">
      <c r="B12" s="2" t="s">
        <v>72</v>
      </c>
      <c r="C12" s="2" t="s">
        <v>73</v>
      </c>
      <c r="D12" s="16">
        <v>26</v>
      </c>
      <c r="E12" s="16">
        <v>243</v>
      </c>
      <c r="F12" s="2" t="str">
        <f>IF(RIGHT(B12,1)="1","■",IF(RIGHT(B12,1)="2","■■",""))</f>
        <v>■</v>
      </c>
    </row>
    <row r="13" spans="2:6">
      <c r="B13" s="2" t="s">
        <v>72</v>
      </c>
      <c r="C13" s="2" t="s">
        <v>74</v>
      </c>
      <c r="D13" s="16">
        <v>4</v>
      </c>
      <c r="E13" s="16">
        <v>151</v>
      </c>
      <c r="F13" s="2" t="str">
        <f t="shared" ref="F13:F16" si="1">IF(RIGHT(B13,1)="1","■",IF(RIGHT(B13,1)="2","■■",""))</f>
        <v>■</v>
      </c>
    </row>
    <row r="14" spans="2:6">
      <c r="B14" s="2" t="s">
        <v>75</v>
      </c>
      <c r="C14" s="2" t="s">
        <v>76</v>
      </c>
      <c r="D14" s="16">
        <v>45</v>
      </c>
      <c r="E14" s="16">
        <v>387</v>
      </c>
      <c r="F14" s="2" t="str">
        <f t="shared" si="1"/>
        <v>■■</v>
      </c>
    </row>
    <row r="15" spans="2:6">
      <c r="B15" s="2" t="s">
        <v>75</v>
      </c>
      <c r="C15" s="2" t="s">
        <v>77</v>
      </c>
      <c r="D15" s="16">
        <v>12</v>
      </c>
      <c r="E15" s="16">
        <v>502</v>
      </c>
      <c r="F15" s="2" t="str">
        <f t="shared" si="1"/>
        <v>■■</v>
      </c>
    </row>
    <row r="16" spans="2:6">
      <c r="B16" s="2" t="s">
        <v>78</v>
      </c>
      <c r="C16" s="2" t="s">
        <v>79</v>
      </c>
      <c r="D16" s="16">
        <v>2</v>
      </c>
      <c r="E16" s="16">
        <v>393</v>
      </c>
      <c r="F16" s="2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5"/>
  <sheetViews>
    <sheetView zoomScaleNormal="100" workbookViewId="0">
      <selection activeCell="F4" sqref="F4"/>
    </sheetView>
  </sheetViews>
  <sheetFormatPr defaultRowHeight="16.5"/>
  <cols>
    <col min="2" max="3" width="12.625" customWidth="1"/>
    <col min="5" max="5" width="11" bestFit="1" customWidth="1"/>
  </cols>
  <sheetData>
    <row r="2" spans="2:6">
      <c r="B2" t="s">
        <v>0</v>
      </c>
    </row>
    <row r="3" spans="2:6">
      <c r="B3" s="9" t="s">
        <v>14</v>
      </c>
      <c r="C3" s="9" t="s">
        <v>15</v>
      </c>
      <c r="D3" s="9" t="s">
        <v>16</v>
      </c>
      <c r="E3" s="9" t="s">
        <v>17</v>
      </c>
      <c r="F3" s="10" t="s">
        <v>18</v>
      </c>
    </row>
    <row r="4" spans="2:6">
      <c r="B4" s="2" t="s">
        <v>25</v>
      </c>
      <c r="C4" s="9" t="s">
        <v>40</v>
      </c>
      <c r="D4" s="2" t="s">
        <v>19</v>
      </c>
      <c r="E4" s="9" t="s">
        <v>20</v>
      </c>
      <c r="F4" s="9" t="str">
        <f>IF(MID(D4,4,1)="1","센터",IF(MID(D4,4,1)="2","포드","가드"))</f>
        <v>센터</v>
      </c>
    </row>
    <row r="5" spans="2:6">
      <c r="B5" s="2" t="s">
        <v>26</v>
      </c>
      <c r="C5" s="9" t="s">
        <v>41</v>
      </c>
      <c r="D5" s="2" t="s">
        <v>21</v>
      </c>
      <c r="E5" s="9" t="s">
        <v>29</v>
      </c>
      <c r="F5" s="9" t="str">
        <f t="shared" ref="F5:F7" si="0">IF(MID(D5,4,1)="1","센터",IF(MID(D5,4,1)="2","포드","가드"))</f>
        <v>가드</v>
      </c>
    </row>
    <row r="6" spans="2:6">
      <c r="B6" s="2" t="s">
        <v>27</v>
      </c>
      <c r="C6" s="9" t="s">
        <v>42</v>
      </c>
      <c r="D6" s="2" t="s">
        <v>22</v>
      </c>
      <c r="E6" s="9" t="s">
        <v>23</v>
      </c>
      <c r="F6" s="9" t="str">
        <f t="shared" si="0"/>
        <v>센터</v>
      </c>
    </row>
    <row r="7" spans="2:6">
      <c r="B7" s="2" t="s">
        <v>28</v>
      </c>
      <c r="C7" s="9" t="s">
        <v>43</v>
      </c>
      <c r="D7" s="2" t="s">
        <v>24</v>
      </c>
      <c r="E7" s="9" t="s">
        <v>23</v>
      </c>
      <c r="F7" s="9" t="str">
        <f t="shared" si="0"/>
        <v>가드</v>
      </c>
    </row>
    <row r="9" spans="2:6">
      <c r="B9" t="s">
        <v>1</v>
      </c>
    </row>
    <row r="10" spans="2:6">
      <c r="B10" s="2" t="s">
        <v>30</v>
      </c>
      <c r="C10" s="2" t="s">
        <v>31</v>
      </c>
      <c r="D10" s="2" t="s">
        <v>32</v>
      </c>
      <c r="E10" s="10" t="s">
        <v>39</v>
      </c>
    </row>
    <row r="11" spans="2:6">
      <c r="B11" s="1" t="s">
        <v>44</v>
      </c>
      <c r="C11" s="1" t="s">
        <v>36</v>
      </c>
      <c r="D11" s="11">
        <v>1</v>
      </c>
      <c r="E11" s="12">
        <f>DATE(MID(B11,5,2)+2001,MID(B11,7,2),MID(B11,9,2))</f>
        <v>44368</v>
      </c>
    </row>
    <row r="12" spans="2:6">
      <c r="B12" s="1" t="s">
        <v>45</v>
      </c>
      <c r="C12" s="1" t="s">
        <v>37</v>
      </c>
      <c r="D12" s="11">
        <v>2</v>
      </c>
      <c r="E12" s="12">
        <f t="shared" ref="E12:E15" si="1">DATE(MID(B12,5,2)+2001,MID(B12,7,2),MID(B12,9,2))</f>
        <v>44354</v>
      </c>
    </row>
    <row r="13" spans="2:6">
      <c r="B13" s="1" t="s">
        <v>46</v>
      </c>
      <c r="C13" s="1" t="s">
        <v>33</v>
      </c>
      <c r="D13" s="11">
        <v>1</v>
      </c>
      <c r="E13" s="12">
        <f t="shared" si="1"/>
        <v>44375</v>
      </c>
    </row>
    <row r="14" spans="2:6">
      <c r="B14" s="1" t="s">
        <v>47</v>
      </c>
      <c r="C14" s="1" t="s">
        <v>38</v>
      </c>
      <c r="D14" s="11">
        <v>3</v>
      </c>
      <c r="E14" s="12">
        <f t="shared" si="1"/>
        <v>44361</v>
      </c>
    </row>
    <row r="15" spans="2:6">
      <c r="B15" s="1" t="s">
        <v>34</v>
      </c>
      <c r="C15" s="1" t="s">
        <v>35</v>
      </c>
      <c r="D15" s="11">
        <v>1</v>
      </c>
      <c r="E15" s="12">
        <f t="shared" si="1"/>
        <v>43987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1"/>
  <sheetViews>
    <sheetView zoomScaleNormal="100" workbookViewId="0">
      <selection activeCell="E4" sqref="E4"/>
    </sheetView>
  </sheetViews>
  <sheetFormatPr defaultRowHeight="16.5"/>
  <cols>
    <col min="2" max="2" width="11.375" customWidth="1"/>
    <col min="3" max="3" width="10.125" customWidth="1"/>
    <col min="4" max="4" width="12.25" customWidth="1"/>
    <col min="5" max="5" width="23.375" customWidth="1"/>
  </cols>
  <sheetData>
    <row r="2" spans="2:5">
      <c r="B2" t="s">
        <v>0</v>
      </c>
    </row>
    <row r="3" spans="2:5">
      <c r="B3" s="2" t="s">
        <v>80</v>
      </c>
      <c r="C3" s="2" t="s">
        <v>81</v>
      </c>
      <c r="D3" s="2" t="s">
        <v>82</v>
      </c>
      <c r="E3" s="10" t="s">
        <v>243</v>
      </c>
    </row>
    <row r="4" spans="2:5">
      <c r="B4" s="1" t="s">
        <v>83</v>
      </c>
      <c r="C4" s="1" t="s">
        <v>84</v>
      </c>
      <c r="D4" s="2">
        <v>695</v>
      </c>
      <c r="E4" s="2" t="str">
        <f>B4&amp;"("&amp;LOWER(C4)&amp;")"</f>
        <v>England(london)</v>
      </c>
    </row>
    <row r="5" spans="2:5">
      <c r="B5" s="1" t="s">
        <v>85</v>
      </c>
      <c r="C5" s="1" t="s">
        <v>86</v>
      </c>
      <c r="D5" s="2">
        <v>614</v>
      </c>
      <c r="E5" s="2" t="str">
        <f t="shared" ref="E5:E11" si="0">B5&amp;"("&amp;LOWER(C5)&amp;")"</f>
        <v>France(paris)</v>
      </c>
    </row>
    <row r="6" spans="2:5">
      <c r="B6" s="1" t="s">
        <v>87</v>
      </c>
      <c r="C6" s="1" t="s">
        <v>88</v>
      </c>
      <c r="D6" s="2">
        <v>589</v>
      </c>
      <c r="E6" s="2" t="str">
        <f t="shared" si="0"/>
        <v>Germany(berlin)</v>
      </c>
    </row>
    <row r="7" spans="2:5">
      <c r="B7" s="1" t="s">
        <v>89</v>
      </c>
      <c r="C7" s="1" t="s">
        <v>90</v>
      </c>
      <c r="D7" s="2">
        <v>765</v>
      </c>
      <c r="E7" s="2" t="str">
        <f t="shared" si="0"/>
        <v>Netherland(amsterdam)</v>
      </c>
    </row>
    <row r="8" spans="2:5">
      <c r="B8" s="1" t="s">
        <v>91</v>
      </c>
      <c r="C8" s="1" t="s">
        <v>92</v>
      </c>
      <c r="D8" s="2">
        <v>792</v>
      </c>
      <c r="E8" s="2" t="str">
        <f t="shared" si="0"/>
        <v>Portugal(lisbon)</v>
      </c>
    </row>
    <row r="9" spans="2:5">
      <c r="B9" s="1" t="s">
        <v>93</v>
      </c>
      <c r="C9" s="1" t="s">
        <v>94</v>
      </c>
      <c r="D9" s="2">
        <v>438</v>
      </c>
      <c r="E9" s="2" t="str">
        <f t="shared" si="0"/>
        <v>Spain(madrid)</v>
      </c>
    </row>
    <row r="10" spans="2:5">
      <c r="B10" s="1" t="s">
        <v>95</v>
      </c>
      <c r="C10" s="1" t="s">
        <v>96</v>
      </c>
      <c r="D10" s="2">
        <v>500</v>
      </c>
      <c r="E10" s="2" t="str">
        <f t="shared" si="0"/>
        <v>Sweden(stockholm)</v>
      </c>
    </row>
    <row r="11" spans="2:5">
      <c r="B11" s="1" t="s">
        <v>97</v>
      </c>
      <c r="C11" s="1" t="s">
        <v>98</v>
      </c>
      <c r="D11" s="2">
        <v>1000</v>
      </c>
      <c r="E11" s="2" t="str">
        <f t="shared" si="0"/>
        <v>Switzerland(bern)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1"/>
  <sheetViews>
    <sheetView zoomScaleNormal="100" workbookViewId="0">
      <selection activeCell="E4" sqref="E4"/>
    </sheetView>
  </sheetViews>
  <sheetFormatPr defaultRowHeight="16.5"/>
  <cols>
    <col min="2" max="2" width="11.375" customWidth="1"/>
    <col min="3" max="3" width="13" customWidth="1"/>
    <col min="4" max="4" width="12.25" customWidth="1"/>
    <col min="5" max="5" width="17.875" customWidth="1"/>
  </cols>
  <sheetData>
    <row r="2" spans="2:5">
      <c r="B2" t="s">
        <v>0</v>
      </c>
    </row>
    <row r="3" spans="2:5">
      <c r="B3" s="2" t="s">
        <v>99</v>
      </c>
      <c r="C3" s="2" t="s">
        <v>100</v>
      </c>
      <c r="D3" s="2" t="s">
        <v>101</v>
      </c>
      <c r="E3" s="3" t="s">
        <v>102</v>
      </c>
    </row>
    <row r="4" spans="2:5">
      <c r="B4" s="2" t="s">
        <v>103</v>
      </c>
      <c r="C4" s="12">
        <v>45607</v>
      </c>
      <c r="D4" s="2" t="s">
        <v>104</v>
      </c>
      <c r="E4" s="2" t="str">
        <f>UPPER(B4)&amp;"-"&amp;MONTH(C4)&amp;"-"&amp;UPPER(D4)</f>
        <v>AG-11-W</v>
      </c>
    </row>
    <row r="5" spans="2:5">
      <c r="B5" s="2" t="s">
        <v>105</v>
      </c>
      <c r="C5" s="12">
        <v>45534</v>
      </c>
      <c r="D5" s="2" t="s">
        <v>106</v>
      </c>
      <c r="E5" s="2" t="str">
        <f t="shared" ref="E5:E11" si="0">UPPER(B5)&amp;"-"&amp;MONTH(C5)&amp;"-"&amp;UPPER(D5)</f>
        <v>RF-8-E</v>
      </c>
    </row>
    <row r="6" spans="2:5">
      <c r="B6" s="2" t="s">
        <v>107</v>
      </c>
      <c r="C6" s="12">
        <v>45656</v>
      </c>
      <c r="D6" s="2" t="s">
        <v>108</v>
      </c>
      <c r="E6" s="2" t="str">
        <f t="shared" si="0"/>
        <v>DJ-12-F</v>
      </c>
    </row>
    <row r="7" spans="2:5">
      <c r="B7" s="2" t="s">
        <v>109</v>
      </c>
      <c r="C7" s="12">
        <v>45580</v>
      </c>
      <c r="D7" s="2" t="s">
        <v>110</v>
      </c>
      <c r="E7" s="2" t="str">
        <f t="shared" si="0"/>
        <v>IK-10-D</v>
      </c>
    </row>
    <row r="8" spans="2:5">
      <c r="B8" s="2" t="s">
        <v>111</v>
      </c>
      <c r="C8" s="12">
        <v>45618</v>
      </c>
      <c r="D8" s="2" t="s">
        <v>106</v>
      </c>
      <c r="E8" s="2" t="str">
        <f t="shared" si="0"/>
        <v>WD-11-E</v>
      </c>
    </row>
    <row r="9" spans="2:5">
      <c r="B9" s="2" t="s">
        <v>112</v>
      </c>
      <c r="C9" s="12">
        <v>45636</v>
      </c>
      <c r="D9" s="2" t="s">
        <v>104</v>
      </c>
      <c r="E9" s="2" t="str">
        <f t="shared" si="0"/>
        <v>OD-12-W</v>
      </c>
    </row>
    <row r="10" spans="2:5">
      <c r="B10" s="2" t="s">
        <v>113</v>
      </c>
      <c r="C10" s="12">
        <v>45538</v>
      </c>
      <c r="D10" s="2" t="s">
        <v>114</v>
      </c>
      <c r="E10" s="2" t="str">
        <f t="shared" si="0"/>
        <v>UF-9-H</v>
      </c>
    </row>
    <row r="11" spans="2:5">
      <c r="B11" s="2" t="s">
        <v>115</v>
      </c>
      <c r="C11" s="12">
        <v>45655</v>
      </c>
      <c r="D11" s="2" t="s">
        <v>110</v>
      </c>
      <c r="E11" s="2" t="str">
        <f t="shared" si="0"/>
        <v>DH-12-D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9"/>
  <sheetViews>
    <sheetView zoomScaleNormal="100" workbookViewId="0">
      <selection activeCell="E4" sqref="E4"/>
    </sheetView>
  </sheetViews>
  <sheetFormatPr defaultRowHeight="16.5"/>
  <cols>
    <col min="2" max="2" width="11.375" customWidth="1"/>
    <col min="3" max="3" width="13" customWidth="1"/>
    <col min="4" max="4" width="12.25" customWidth="1"/>
    <col min="5" max="5" width="24.375" customWidth="1"/>
  </cols>
  <sheetData>
    <row r="2" spans="2:5">
      <c r="B2" t="s">
        <v>0</v>
      </c>
    </row>
    <row r="3" spans="2:5">
      <c r="B3" s="2" t="s">
        <v>116</v>
      </c>
      <c r="C3" s="2" t="s">
        <v>48</v>
      </c>
      <c r="D3" s="2" t="s">
        <v>80</v>
      </c>
      <c r="E3" s="3" t="s">
        <v>117</v>
      </c>
    </row>
    <row r="4" spans="2:5">
      <c r="B4" s="2">
        <v>1</v>
      </c>
      <c r="C4" s="6" t="s">
        <v>118</v>
      </c>
      <c r="D4" s="6" t="s">
        <v>119</v>
      </c>
      <c r="E4" s="6" t="str">
        <f>UPPER(C4)&amp;"("&amp;PROPER(D4)&amp;")"</f>
        <v>SUSUNG(Korea)</v>
      </c>
    </row>
    <row r="5" spans="2:5">
      <c r="B5" s="2">
        <v>2</v>
      </c>
      <c r="C5" s="6" t="s">
        <v>120</v>
      </c>
      <c r="D5" s="6" t="s">
        <v>121</v>
      </c>
      <c r="E5" s="6" t="str">
        <f t="shared" ref="E5:E9" si="0">UPPER(C5)&amp;"("&amp;PROPER(D5)&amp;")"</f>
        <v>BAROSERONA(Spain)</v>
      </c>
    </row>
    <row r="6" spans="2:5">
      <c r="B6" s="2">
        <v>3</v>
      </c>
      <c r="C6" s="6" t="s">
        <v>122</v>
      </c>
      <c r="D6" s="6" t="s">
        <v>123</v>
      </c>
      <c r="E6" s="6" t="str">
        <f t="shared" si="0"/>
        <v>CHELSY(England)</v>
      </c>
    </row>
    <row r="7" spans="2:5">
      <c r="B7" s="2">
        <v>4</v>
      </c>
      <c r="C7" s="6" t="s">
        <v>124</v>
      </c>
      <c r="D7" s="6" t="s">
        <v>125</v>
      </c>
      <c r="E7" s="6" t="str">
        <f t="shared" si="0"/>
        <v>ROMA(Italy)</v>
      </c>
    </row>
    <row r="8" spans="2:5">
      <c r="B8" s="2">
        <v>5</v>
      </c>
      <c r="C8" s="6" t="s">
        <v>126</v>
      </c>
      <c r="D8" s="6" t="s">
        <v>127</v>
      </c>
      <c r="E8" s="6" t="str">
        <f t="shared" si="0"/>
        <v>HOVEN(Netherlands)</v>
      </c>
    </row>
    <row r="9" spans="2:5">
      <c r="B9" s="2">
        <v>6</v>
      </c>
      <c r="C9" s="6" t="s">
        <v>128</v>
      </c>
      <c r="D9" s="6" t="s">
        <v>129</v>
      </c>
      <c r="E9" s="6" t="str">
        <f t="shared" si="0"/>
        <v>ISAC(France)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0"/>
  <sheetViews>
    <sheetView zoomScaleNormal="100" workbookViewId="0">
      <selection activeCell="E4" sqref="E4"/>
    </sheetView>
  </sheetViews>
  <sheetFormatPr defaultRowHeight="16.5"/>
  <cols>
    <col min="2" max="2" width="11.375" customWidth="1"/>
    <col min="3" max="3" width="13" customWidth="1"/>
    <col min="4" max="4" width="12.25" customWidth="1"/>
    <col min="5" max="5" width="16" customWidth="1"/>
  </cols>
  <sheetData>
    <row r="2" spans="2:5">
      <c r="B2" t="s">
        <v>0</v>
      </c>
    </row>
    <row r="3" spans="2:5">
      <c r="B3" s="2" t="s">
        <v>130</v>
      </c>
      <c r="C3" s="2" t="s">
        <v>131</v>
      </c>
      <c r="D3" s="2" t="s">
        <v>132</v>
      </c>
      <c r="E3" s="3" t="s">
        <v>133</v>
      </c>
    </row>
    <row r="4" spans="2:5">
      <c r="B4" s="1" t="s">
        <v>134</v>
      </c>
      <c r="C4" s="2" t="s">
        <v>135</v>
      </c>
      <c r="D4" s="2">
        <v>2018</v>
      </c>
      <c r="E4" s="2" t="str">
        <f>LEFT(UPPER(TRIM(B4)),3)&amp;"-KR"</f>
        <v>MNG-KR</v>
      </c>
    </row>
    <row r="5" spans="2:5">
      <c r="B5" s="1" t="s">
        <v>136</v>
      </c>
      <c r="C5" s="2" t="s">
        <v>146</v>
      </c>
      <c r="D5" s="2">
        <v>2019</v>
      </c>
      <c r="E5" s="2" t="str">
        <f t="shared" ref="E5:E10" si="0">LEFT(UPPER(TRIM(B5)),3)&amp;"-KR"</f>
        <v>PSY-KR</v>
      </c>
    </row>
    <row r="6" spans="2:5">
      <c r="B6" s="1" t="s">
        <v>137</v>
      </c>
      <c r="C6" s="2" t="s">
        <v>138</v>
      </c>
      <c r="D6" s="2">
        <v>2010</v>
      </c>
      <c r="E6" s="2" t="str">
        <f t="shared" si="0"/>
        <v>MNG-KR</v>
      </c>
    </row>
    <row r="7" spans="2:5">
      <c r="B7" s="1" t="s">
        <v>139</v>
      </c>
      <c r="C7" s="2" t="s">
        <v>140</v>
      </c>
      <c r="D7" s="2">
        <v>2014</v>
      </c>
      <c r="E7" s="2" t="str">
        <f t="shared" si="0"/>
        <v>PSY-KR</v>
      </c>
    </row>
    <row r="8" spans="2:5">
      <c r="B8" s="1" t="s">
        <v>141</v>
      </c>
      <c r="C8" s="2" t="s">
        <v>142</v>
      </c>
      <c r="D8" s="2">
        <v>2016</v>
      </c>
      <c r="E8" s="2" t="str">
        <f t="shared" si="0"/>
        <v>NOV-KR</v>
      </c>
    </row>
    <row r="9" spans="2:5">
      <c r="B9" s="1" t="s">
        <v>143</v>
      </c>
      <c r="C9" s="2" t="s">
        <v>144</v>
      </c>
      <c r="D9" s="2">
        <v>2016</v>
      </c>
      <c r="E9" s="2" t="str">
        <f t="shared" si="0"/>
        <v>LAN-KR</v>
      </c>
    </row>
    <row r="10" spans="2:5">
      <c r="B10" s="1" t="s">
        <v>145</v>
      </c>
      <c r="C10" s="2" t="s">
        <v>146</v>
      </c>
      <c r="D10" s="2">
        <v>2011</v>
      </c>
      <c r="E10" s="2" t="str">
        <f t="shared" si="0"/>
        <v>LAN-KR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7"/>
  <sheetViews>
    <sheetView zoomScaleNormal="100" workbookViewId="0">
      <selection activeCell="C4" sqref="C4"/>
    </sheetView>
  </sheetViews>
  <sheetFormatPr defaultRowHeight="16.5"/>
  <cols>
    <col min="2" max="2" width="34.5" bestFit="1" customWidth="1"/>
    <col min="3" max="3" width="11.25" customWidth="1"/>
  </cols>
  <sheetData>
    <row r="2" spans="2:3">
      <c r="B2" t="s">
        <v>0</v>
      </c>
    </row>
    <row r="3" spans="2:3">
      <c r="B3" s="18" t="s">
        <v>217</v>
      </c>
      <c r="C3" s="3" t="s">
        <v>188</v>
      </c>
    </row>
    <row r="4" spans="2:3">
      <c r="B4" s="21" t="s">
        <v>228</v>
      </c>
      <c r="C4" s="13">
        <f>FIND("아소",B4)</f>
        <v>7</v>
      </c>
    </row>
    <row r="5" spans="2:3">
      <c r="B5" s="21" t="s">
        <v>229</v>
      </c>
      <c r="C5" s="13">
        <f t="shared" ref="C5:C7" si="0">FIND("아소",B5)</f>
        <v>4</v>
      </c>
    </row>
    <row r="6" spans="2:3">
      <c r="B6" s="2" t="s">
        <v>230</v>
      </c>
      <c r="C6" s="13">
        <f t="shared" si="0"/>
        <v>15</v>
      </c>
    </row>
    <row r="7" spans="2:3">
      <c r="B7" s="2" t="s">
        <v>231</v>
      </c>
      <c r="C7" s="13">
        <f t="shared" si="0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zoomScaleNormal="100" workbookViewId="0">
      <selection activeCell="F4" sqref="F4"/>
    </sheetView>
  </sheetViews>
  <sheetFormatPr defaultRowHeight="16.5"/>
  <cols>
    <col min="2" max="2" width="39.25" bestFit="1" customWidth="1"/>
    <col min="5" max="5" width="17.125" bestFit="1" customWidth="1"/>
    <col min="6" max="6" width="12.625" customWidth="1"/>
  </cols>
  <sheetData>
    <row r="2" spans="2:6">
      <c r="B2" t="s">
        <v>0</v>
      </c>
      <c r="E2" t="s">
        <v>1</v>
      </c>
    </row>
    <row r="3" spans="2:6">
      <c r="B3" s="18" t="s">
        <v>217</v>
      </c>
      <c r="C3" s="3" t="s">
        <v>188</v>
      </c>
      <c r="E3" s="24" t="s">
        <v>236</v>
      </c>
      <c r="F3" s="25" t="s">
        <v>237</v>
      </c>
    </row>
    <row r="4" spans="2:6">
      <c r="B4" s="2" t="s">
        <v>232</v>
      </c>
      <c r="C4" s="2">
        <f>SEARCH("aso", B4)</f>
        <v>13</v>
      </c>
      <c r="E4" s="24" t="s">
        <v>241</v>
      </c>
      <c r="F4" s="24" t="str">
        <f>RIGHT(E4,LEN(E4)-SEARCH("/",E4))</f>
        <v>32GB</v>
      </c>
    </row>
    <row r="5" spans="2:6">
      <c r="B5" s="2" t="s">
        <v>233</v>
      </c>
      <c r="C5" s="2">
        <f t="shared" ref="C5:C7" si="0">SEARCH("aso", B5)</f>
        <v>5</v>
      </c>
      <c r="E5" s="24" t="s">
        <v>238</v>
      </c>
      <c r="F5" s="24" t="str">
        <f t="shared" ref="F5:F8" si="1">RIGHT(E5,LEN(E5)-SEARCH("/",E5))</f>
        <v>256GB</v>
      </c>
    </row>
    <row r="6" spans="2:6">
      <c r="B6" s="2" t="s">
        <v>234</v>
      </c>
      <c r="C6" s="2">
        <f t="shared" si="0"/>
        <v>25</v>
      </c>
      <c r="E6" s="24" t="s">
        <v>242</v>
      </c>
      <c r="F6" s="24" t="str">
        <f t="shared" si="1"/>
        <v>24GB</v>
      </c>
    </row>
    <row r="7" spans="2:6">
      <c r="B7" s="2" t="s">
        <v>235</v>
      </c>
      <c r="C7" s="2">
        <f t="shared" si="0"/>
        <v>1</v>
      </c>
      <c r="E7" s="24" t="s">
        <v>239</v>
      </c>
      <c r="F7" s="24" t="str">
        <f t="shared" si="1"/>
        <v>128GB</v>
      </c>
    </row>
    <row r="8" spans="2:6">
      <c r="E8" s="24" t="s">
        <v>240</v>
      </c>
      <c r="F8" s="24" t="str">
        <f t="shared" si="1"/>
        <v>16GB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LEFT 함수</vt:lpstr>
      <vt:lpstr>RIGHT 함수</vt:lpstr>
      <vt:lpstr>MID 함수</vt:lpstr>
      <vt:lpstr>LOWER 함수</vt:lpstr>
      <vt:lpstr>UPPER 함수</vt:lpstr>
      <vt:lpstr>PROPER 함수</vt:lpstr>
      <vt:lpstr>TRIM 함수</vt:lpstr>
      <vt:lpstr>FIND 함수</vt:lpstr>
      <vt:lpstr>SEARCH 함수</vt:lpstr>
      <vt:lpstr>REPLACE 함수</vt:lpstr>
      <vt:lpstr>SUBSTITUTE 함수</vt:lpstr>
      <vt:lpstr>LEN 함수</vt:lpstr>
      <vt:lpstr>TEXT 함수</vt:lpstr>
      <vt:lpstr>FIXED 함수</vt:lpstr>
      <vt:lpstr>CONCAT 함수</vt:lpstr>
      <vt:lpstr>VALUE 함수</vt:lpstr>
      <vt:lpstr>EXACT 함수</vt:lpstr>
      <vt:lpstr>REPT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컨버전스 디지털</cp:lastModifiedBy>
  <dcterms:created xsi:type="dcterms:W3CDTF">2020-10-27T01:26:42Z</dcterms:created>
  <dcterms:modified xsi:type="dcterms:W3CDTF">2023-11-16T00:24:39Z</dcterms:modified>
</cp:coreProperties>
</file>