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Kevin\Cozy Drive\GitHub\SES\data\"/>
    </mc:Choice>
  </mc:AlternateContent>
  <xr:revisionPtr revIDLastSave="0" documentId="13_ncr:1_{924BE1C7-FF7A-42FA-93E0-55A186AE222E}" xr6:coauthVersionLast="47" xr6:coauthVersionMax="47" xr10:uidLastSave="{00000000-0000-0000-0000-000000000000}"/>
  <bookViews>
    <workbookView xWindow="-28920" yWindow="-105" windowWidth="29040" windowHeight="15720" tabRatio="500" xr2:uid="{00000000-000D-0000-FFFF-FFFF00000000}"/>
  </bookViews>
  <sheets>
    <sheet name="eleves_enseignants" sheetId="1" r:id="rId1"/>
    <sheet name="ens_age" sheetId="7" r:id="rId2"/>
    <sheet name="eleves_pcs_reg" sheetId="5" r:id="rId3"/>
    <sheet name="eleves_pcs_detail" sheetId="6" r:id="rId4"/>
    <sheet name="baccalaureat" sheetId="2" r:id="rId5"/>
    <sheet name="concours" sheetId="3" r:id="rId6"/>
  </sheets>
  <definedNames>
    <definedName name="_xlnm._FilterDatabase" localSheetId="5" hidden="1">concours!$A$1:$I$302</definedName>
    <definedName name="_xlnm._FilterDatabase" localSheetId="0" hidden="1">eleves_enseignants!$A$1:$AB$175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O57" i="1" l="1"/>
  <c r="K173" i="1"/>
  <c r="K115" i="1"/>
  <c r="Y57" i="1"/>
  <c r="Q57" i="1"/>
  <c r="AB57" i="1"/>
  <c r="O56" i="1"/>
  <c r="K57" i="1"/>
  <c r="J3" i="3" l="1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2" i="3"/>
  <c r="F299" i="3"/>
  <c r="F302" i="3" s="1"/>
  <c r="D11" i="7" l="1"/>
  <c r="D8" i="7"/>
  <c r="H103" i="6" l="1"/>
  <c r="H102" i="6"/>
  <c r="H101" i="6"/>
  <c r="H100" i="6"/>
  <c r="H99" i="6"/>
  <c r="H98" i="6"/>
  <c r="H97" i="6"/>
  <c r="H96" i="6"/>
  <c r="H95" i="6"/>
  <c r="H94" i="6"/>
  <c r="H93" i="6"/>
  <c r="H92" i="6"/>
  <c r="F58" i="5"/>
  <c r="F57" i="5"/>
  <c r="F56" i="5"/>
  <c r="F70" i="5"/>
  <c r="F69" i="5"/>
  <c r="F68" i="5"/>
  <c r="F67" i="5"/>
  <c r="F66" i="5"/>
  <c r="F65" i="5"/>
  <c r="F64" i="5"/>
  <c r="F63" i="5"/>
  <c r="F62" i="5"/>
  <c r="F61" i="5"/>
  <c r="F60" i="5"/>
  <c r="F59" i="5"/>
  <c r="F31" i="5"/>
  <c r="F30" i="5"/>
  <c r="F29" i="5"/>
  <c r="F28" i="5"/>
  <c r="F27" i="5"/>
  <c r="F26" i="5"/>
  <c r="F25" i="5"/>
  <c r="F24" i="5"/>
  <c r="F23" i="5"/>
  <c r="F22" i="5"/>
  <c r="F21" i="5"/>
  <c r="F20" i="5"/>
  <c r="V131" i="1" l="1"/>
  <c r="V154" i="1"/>
  <c r="V155" i="1"/>
  <c r="V159" i="1"/>
  <c r="R160" i="1"/>
  <c r="V160" i="1" s="1"/>
  <c r="R161" i="1"/>
  <c r="V161" i="1" s="1"/>
  <c r="R162" i="1"/>
  <c r="V162" i="1" s="1"/>
  <c r="R163" i="1"/>
  <c r="V163" i="1" s="1"/>
  <c r="V129" i="1"/>
  <c r="V157" i="1"/>
  <c r="V158" i="1"/>
  <c r="V123" i="1"/>
  <c r="V125" i="1"/>
  <c r="V126" i="1"/>
  <c r="V127" i="1"/>
  <c r="V130" i="1"/>
  <c r="V148" i="1"/>
  <c r="V156" i="1"/>
  <c r="S103" i="1"/>
  <c r="S104" i="1"/>
  <c r="S105" i="1"/>
  <c r="S106" i="1"/>
  <c r="S107" i="1"/>
  <c r="S108" i="1"/>
  <c r="S109" i="1"/>
  <c r="S110" i="1"/>
  <c r="S111" i="1"/>
  <c r="S112" i="1"/>
  <c r="S113" i="1"/>
  <c r="S102" i="1"/>
  <c r="Z50" i="1" l="1"/>
  <c r="Z51" i="1"/>
  <c r="Z52" i="1"/>
  <c r="Z53" i="1"/>
  <c r="Z54" i="1"/>
  <c r="Z55" i="1"/>
  <c r="Z56" i="1"/>
  <c r="Z49" i="1"/>
  <c r="Q50" i="1"/>
  <c r="Q51" i="1"/>
  <c r="Q52" i="1"/>
  <c r="Q53" i="1"/>
  <c r="Q54" i="1"/>
  <c r="Q55" i="1"/>
  <c r="Q56" i="1"/>
  <c r="Q49" i="1"/>
  <c r="O50" i="1"/>
  <c r="O51" i="1"/>
  <c r="O52" i="1"/>
  <c r="O53" i="1"/>
  <c r="O54" i="1"/>
  <c r="O55" i="1"/>
  <c r="O49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6" i="1"/>
  <c r="Z7" i="1" l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6" i="1"/>
  <c r="AB56" i="1"/>
  <c r="R164" i="1" l="1"/>
  <c r="V164" i="1" s="1"/>
  <c r="R165" i="1"/>
  <c r="V165" i="1" s="1"/>
  <c r="R166" i="1"/>
  <c r="V166" i="1" s="1"/>
  <c r="R167" i="1"/>
  <c r="V167" i="1" s="1"/>
  <c r="R168" i="1"/>
  <c r="V168" i="1" s="1"/>
  <c r="R169" i="1"/>
  <c r="V169" i="1" s="1"/>
  <c r="R170" i="1"/>
  <c r="V170" i="1" s="1"/>
  <c r="R171" i="1"/>
  <c r="V171" i="1" s="1"/>
  <c r="AT62" i="2"/>
  <c r="AS62" i="2"/>
  <c r="AB62" i="2"/>
  <c r="K62" i="2"/>
  <c r="K61" i="2"/>
  <c r="K60" i="2"/>
  <c r="K59" i="2"/>
  <c r="K58" i="2"/>
  <c r="K57" i="2"/>
  <c r="K56" i="2"/>
  <c r="K55" i="2"/>
  <c r="AK36" i="2"/>
  <c r="AI36" i="2"/>
  <c r="AD36" i="2"/>
  <c r="AB36" i="2"/>
  <c r="AA36" i="2"/>
  <c r="Z36" i="2"/>
  <c r="Y36" i="2"/>
  <c r="X36" i="2"/>
  <c r="W36" i="2"/>
  <c r="V36" i="2"/>
  <c r="U36" i="2"/>
  <c r="AK35" i="2"/>
  <c r="AI35" i="2"/>
  <c r="AD35" i="2"/>
  <c r="AA35" i="2"/>
  <c r="Z35" i="2"/>
  <c r="Y35" i="2"/>
  <c r="X35" i="2"/>
  <c r="W35" i="2"/>
  <c r="V35" i="2"/>
  <c r="U35" i="2"/>
  <c r="K35" i="2"/>
  <c r="AB35" i="2" s="1"/>
  <c r="AK34" i="2"/>
  <c r="AI34" i="2"/>
  <c r="AD34" i="2"/>
  <c r="AA34" i="2"/>
  <c r="Z34" i="2"/>
  <c r="Y34" i="2"/>
  <c r="X34" i="2"/>
  <c r="W34" i="2"/>
  <c r="V34" i="2"/>
  <c r="U34" i="2"/>
  <c r="K34" i="2"/>
  <c r="AB34" i="2" s="1"/>
  <c r="AK33" i="2"/>
  <c r="AI33" i="2"/>
  <c r="AD33" i="2"/>
  <c r="AA33" i="2"/>
  <c r="Z33" i="2"/>
  <c r="Y33" i="2"/>
  <c r="X33" i="2"/>
  <c r="W33" i="2"/>
  <c r="V33" i="2"/>
  <c r="U33" i="2"/>
  <c r="K33" i="2"/>
  <c r="AB33" i="2" s="1"/>
  <c r="AK32" i="2"/>
  <c r="AI32" i="2"/>
  <c r="AD32" i="2"/>
  <c r="AA32" i="2"/>
  <c r="Z32" i="2"/>
  <c r="Y32" i="2"/>
  <c r="X32" i="2"/>
  <c r="W32" i="2"/>
  <c r="V32" i="2"/>
  <c r="U32" i="2"/>
  <c r="K32" i="2"/>
  <c r="AB32" i="2" s="1"/>
  <c r="AK31" i="2"/>
  <c r="AI31" i="2"/>
  <c r="AD31" i="2"/>
  <c r="AA31" i="2"/>
  <c r="Z31" i="2"/>
  <c r="Y31" i="2"/>
  <c r="X31" i="2"/>
  <c r="W31" i="2"/>
  <c r="V31" i="2"/>
  <c r="U31" i="2"/>
  <c r="K31" i="2"/>
  <c r="AB31" i="2" s="1"/>
  <c r="AK30" i="2"/>
  <c r="AI30" i="2"/>
  <c r="AD30" i="2"/>
  <c r="AA30" i="2"/>
  <c r="Z30" i="2"/>
  <c r="Y30" i="2"/>
  <c r="X30" i="2"/>
  <c r="W30" i="2"/>
  <c r="V30" i="2"/>
  <c r="U30" i="2"/>
  <c r="K30" i="2"/>
  <c r="AB30" i="2" s="1"/>
  <c r="AK29" i="2"/>
  <c r="AI29" i="2"/>
  <c r="AD29" i="2"/>
  <c r="AA29" i="2"/>
  <c r="Z29" i="2"/>
  <c r="Y29" i="2"/>
  <c r="X29" i="2"/>
  <c r="W29" i="2"/>
  <c r="V29" i="2"/>
  <c r="U29" i="2"/>
  <c r="K29" i="2"/>
  <c r="AB29" i="2" s="1"/>
  <c r="AK28" i="2"/>
  <c r="AI28" i="2"/>
  <c r="AD28" i="2"/>
  <c r="AA28" i="2"/>
  <c r="Z28" i="2"/>
  <c r="Y28" i="2"/>
  <c r="X28" i="2"/>
  <c r="W28" i="2"/>
  <c r="V28" i="2"/>
  <c r="U28" i="2"/>
  <c r="K28" i="2"/>
  <c r="AB28" i="2" s="1"/>
  <c r="AK27" i="2"/>
  <c r="AI27" i="2"/>
  <c r="AD27" i="2"/>
  <c r="AA27" i="2"/>
  <c r="Z27" i="2"/>
  <c r="Y27" i="2"/>
  <c r="X27" i="2"/>
  <c r="W27" i="2"/>
  <c r="V27" i="2"/>
  <c r="U27" i="2"/>
  <c r="K27" i="2"/>
  <c r="AB27" i="2" s="1"/>
  <c r="AK26" i="2"/>
  <c r="AI26" i="2"/>
  <c r="AD26" i="2"/>
  <c r="AB26" i="2"/>
  <c r="AA26" i="2"/>
  <c r="Z26" i="2"/>
  <c r="Y26" i="2"/>
  <c r="X26" i="2"/>
  <c r="W26" i="2"/>
  <c r="V26" i="2"/>
  <c r="U26" i="2"/>
  <c r="AK25" i="2"/>
  <c r="AI25" i="2"/>
  <c r="AD25" i="2"/>
  <c r="AB25" i="2"/>
  <c r="AA25" i="2"/>
  <c r="Z25" i="2"/>
  <c r="Y25" i="2"/>
  <c r="X25" i="2"/>
  <c r="W25" i="2"/>
  <c r="V25" i="2"/>
  <c r="U25" i="2"/>
  <c r="AK24" i="2"/>
  <c r="AI24" i="2"/>
  <c r="AD24" i="2"/>
  <c r="AB24" i="2"/>
  <c r="AA24" i="2"/>
  <c r="Z24" i="2"/>
  <c r="Y24" i="2"/>
  <c r="X24" i="2"/>
  <c r="W24" i="2"/>
  <c r="V24" i="2"/>
  <c r="U24" i="2"/>
  <c r="AK23" i="2"/>
  <c r="AI23" i="2"/>
  <c r="AD23" i="2"/>
  <c r="AB23" i="2"/>
  <c r="AA23" i="2"/>
  <c r="Z23" i="2"/>
  <c r="Y23" i="2"/>
  <c r="X23" i="2"/>
  <c r="W23" i="2"/>
  <c r="V23" i="2"/>
  <c r="U23" i="2"/>
  <c r="AK22" i="2"/>
  <c r="AI22" i="2"/>
  <c r="AD22" i="2"/>
  <c r="AB22" i="2"/>
  <c r="AA22" i="2"/>
  <c r="Z22" i="2"/>
  <c r="Y22" i="2"/>
  <c r="X22" i="2"/>
  <c r="W22" i="2"/>
  <c r="V22" i="2"/>
  <c r="U22" i="2"/>
  <c r="AK21" i="2"/>
  <c r="AI21" i="2"/>
  <c r="AD21" i="2"/>
  <c r="AB21" i="2"/>
  <c r="AA21" i="2"/>
  <c r="Z21" i="2"/>
  <c r="Y21" i="2"/>
  <c r="X21" i="2"/>
  <c r="W21" i="2"/>
  <c r="V21" i="2"/>
  <c r="U21" i="2"/>
  <c r="AK20" i="2"/>
  <c r="AI20" i="2"/>
  <c r="AD20" i="2"/>
  <c r="AB20" i="2"/>
  <c r="AA20" i="2"/>
  <c r="Z20" i="2"/>
  <c r="Y20" i="2"/>
  <c r="X20" i="2"/>
  <c r="W20" i="2"/>
  <c r="V20" i="2"/>
  <c r="U20" i="2"/>
  <c r="AK19" i="2"/>
  <c r="AI19" i="2"/>
  <c r="AD19" i="2"/>
  <c r="AB19" i="2"/>
  <c r="AA19" i="2"/>
  <c r="Z19" i="2"/>
  <c r="Y19" i="2"/>
  <c r="X19" i="2"/>
  <c r="W19" i="2"/>
  <c r="V19" i="2"/>
  <c r="U19" i="2"/>
  <c r="AK18" i="2"/>
  <c r="AI18" i="2"/>
  <c r="AD18" i="2"/>
  <c r="AB18" i="2"/>
  <c r="AA18" i="2"/>
  <c r="Z18" i="2"/>
  <c r="Y18" i="2"/>
  <c r="X18" i="2"/>
  <c r="W18" i="2"/>
  <c r="V18" i="2"/>
  <c r="U18" i="2"/>
  <c r="AK17" i="2"/>
  <c r="AI17" i="2"/>
  <c r="AD17" i="2"/>
  <c r="AB17" i="2"/>
  <c r="AA17" i="2"/>
  <c r="Z17" i="2"/>
  <c r="Y17" i="2"/>
  <c r="X17" i="2"/>
  <c r="W17" i="2"/>
  <c r="V17" i="2"/>
  <c r="U17" i="2"/>
  <c r="AK16" i="2"/>
  <c r="AI16" i="2"/>
  <c r="AD16" i="2"/>
  <c r="AB16" i="2"/>
  <c r="AA16" i="2"/>
  <c r="Z16" i="2"/>
  <c r="Y16" i="2"/>
  <c r="X16" i="2"/>
  <c r="W16" i="2"/>
  <c r="V16" i="2"/>
  <c r="U16" i="2"/>
  <c r="AK15" i="2"/>
  <c r="AI15" i="2"/>
  <c r="AD15" i="2"/>
  <c r="AB15" i="2"/>
  <c r="AA15" i="2"/>
  <c r="Z15" i="2"/>
  <c r="Y15" i="2"/>
  <c r="X15" i="2"/>
  <c r="W15" i="2"/>
  <c r="V15" i="2"/>
  <c r="U15" i="2"/>
  <c r="AK14" i="2"/>
  <c r="AI14" i="2"/>
  <c r="AD14" i="2"/>
  <c r="AB14" i="2"/>
  <c r="AA14" i="2"/>
  <c r="Z14" i="2"/>
  <c r="Y14" i="2"/>
  <c r="X14" i="2"/>
  <c r="W14" i="2"/>
  <c r="V14" i="2"/>
  <c r="U14" i="2"/>
  <c r="AK13" i="2"/>
  <c r="AI13" i="2"/>
  <c r="AD13" i="2"/>
  <c r="AB13" i="2"/>
  <c r="AA13" i="2"/>
  <c r="Z13" i="2"/>
  <c r="Y13" i="2"/>
  <c r="X13" i="2"/>
  <c r="W13" i="2"/>
  <c r="V13" i="2"/>
  <c r="U13" i="2"/>
  <c r="AK12" i="2"/>
  <c r="AI12" i="2"/>
  <c r="AD12" i="2"/>
  <c r="AB12" i="2"/>
  <c r="AA12" i="2"/>
  <c r="Z12" i="2"/>
  <c r="Y12" i="2"/>
  <c r="X12" i="2"/>
  <c r="W12" i="2"/>
  <c r="V12" i="2"/>
  <c r="U12" i="2"/>
  <c r="AK11" i="2"/>
  <c r="AI11" i="2"/>
  <c r="AD11" i="2"/>
  <c r="AB11" i="2"/>
  <c r="AA11" i="2"/>
  <c r="Z11" i="2"/>
  <c r="Y11" i="2"/>
  <c r="X11" i="2"/>
  <c r="W11" i="2"/>
  <c r="V11" i="2"/>
  <c r="U11" i="2"/>
  <c r="AK9" i="2"/>
  <c r="AA9" i="2"/>
  <c r="Z9" i="2"/>
  <c r="Y9" i="2"/>
  <c r="X9" i="2"/>
  <c r="W9" i="2"/>
  <c r="V9" i="2"/>
  <c r="U9" i="2"/>
  <c r="AK8" i="2"/>
  <c r="AA8" i="2"/>
  <c r="Z8" i="2"/>
  <c r="Y8" i="2"/>
  <c r="X8" i="2"/>
  <c r="W8" i="2"/>
  <c r="V8" i="2"/>
  <c r="U8" i="2"/>
  <c r="AK7" i="2"/>
  <c r="AA7" i="2"/>
  <c r="Z7" i="2"/>
  <c r="Y7" i="2"/>
  <c r="X7" i="2"/>
  <c r="W7" i="2"/>
  <c r="V7" i="2"/>
  <c r="U7" i="2"/>
  <c r="AK6" i="2"/>
  <c r="AA6" i="2"/>
  <c r="Z6" i="2"/>
  <c r="Y6" i="2"/>
  <c r="X6" i="2"/>
  <c r="W6" i="2"/>
  <c r="V6" i="2"/>
  <c r="U6" i="2"/>
  <c r="AK5" i="2"/>
  <c r="AA5" i="2"/>
  <c r="Z5" i="2"/>
  <c r="Y5" i="2"/>
  <c r="X5" i="2"/>
  <c r="W5" i="2"/>
  <c r="V5" i="2"/>
  <c r="U5" i="2"/>
  <c r="AK4" i="2"/>
  <c r="AA4" i="2"/>
  <c r="Z4" i="2"/>
  <c r="Y4" i="2"/>
  <c r="X4" i="2"/>
  <c r="W4" i="2"/>
  <c r="V4" i="2"/>
  <c r="U4" i="2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6" i="1"/>
  <c r="AB55" i="1"/>
  <c r="K55" i="1"/>
  <c r="AB54" i="1"/>
  <c r="K54" i="1"/>
  <c r="AB53" i="1"/>
  <c r="K53" i="1"/>
  <c r="AB52" i="1"/>
  <c r="K52" i="1"/>
  <c r="AB51" i="1"/>
  <c r="K51" i="1"/>
  <c r="AB50" i="1"/>
  <c r="K50" i="1"/>
  <c r="AB49" i="1"/>
  <c r="K49" i="1"/>
  <c r="AB48" i="1"/>
  <c r="K48" i="1"/>
  <c r="AB47" i="1"/>
  <c r="K47" i="1"/>
  <c r="AB46" i="1"/>
  <c r="K46" i="1"/>
  <c r="AB45" i="1"/>
  <c r="K45" i="1"/>
  <c r="AB44" i="1"/>
  <c r="K44" i="1"/>
  <c r="AB43" i="1"/>
  <c r="K43" i="1"/>
  <c r="AB42" i="1"/>
  <c r="K42" i="1"/>
  <c r="AB41" i="1"/>
  <c r="K41" i="1"/>
  <c r="AB40" i="1"/>
  <c r="K40" i="1"/>
  <c r="AB39" i="1"/>
  <c r="K39" i="1"/>
  <c r="AB38" i="1"/>
  <c r="K38" i="1"/>
  <c r="AB37" i="1"/>
  <c r="K37" i="1"/>
  <c r="AB36" i="1"/>
  <c r="K36" i="1"/>
  <c r="AB35" i="1"/>
  <c r="K35" i="1"/>
  <c r="AB34" i="1"/>
  <c r="K34" i="1"/>
  <c r="AB33" i="1"/>
  <c r="K33" i="1"/>
  <c r="AB32" i="1"/>
  <c r="K32" i="1"/>
  <c r="AB31" i="1"/>
  <c r="K31" i="1"/>
  <c r="AB30" i="1"/>
  <c r="K30" i="1"/>
  <c r="AB29" i="1"/>
  <c r="K29" i="1"/>
  <c r="AB28" i="1"/>
  <c r="K28" i="1"/>
  <c r="AB27" i="1"/>
  <c r="K27" i="1"/>
  <c r="AB26" i="1"/>
  <c r="K26" i="1"/>
  <c r="AB25" i="1"/>
  <c r="K25" i="1"/>
  <c r="AB24" i="1"/>
  <c r="K24" i="1"/>
  <c r="AB23" i="1"/>
  <c r="K23" i="1"/>
  <c r="AB22" i="1"/>
  <c r="K22" i="1"/>
  <c r="AB21" i="1"/>
  <c r="K21" i="1"/>
  <c r="AB20" i="1"/>
  <c r="K20" i="1"/>
  <c r="AB19" i="1"/>
  <c r="K19" i="1"/>
  <c r="AB18" i="1"/>
  <c r="K18" i="1"/>
  <c r="AB17" i="1"/>
  <c r="K17" i="1"/>
  <c r="AB16" i="1"/>
  <c r="K16" i="1"/>
  <c r="AB15" i="1"/>
  <c r="K15" i="1"/>
  <c r="AB14" i="1"/>
  <c r="K14" i="1"/>
  <c r="AB13" i="1"/>
  <c r="K13" i="1"/>
  <c r="AB12" i="1"/>
  <c r="K12" i="1"/>
  <c r="AB11" i="1"/>
  <c r="K11" i="1"/>
  <c r="AB10" i="1"/>
  <c r="K10" i="1"/>
  <c r="AB9" i="1"/>
  <c r="K9" i="1"/>
  <c r="AB8" i="1"/>
  <c r="K8" i="1"/>
  <c r="AB7" i="1"/>
  <c r="K7" i="1"/>
  <c r="AB6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<sst xmlns="http://schemas.openxmlformats.org/spreadsheetml/2006/main" count="2859" uniqueCount="168">
  <si>
    <t>annee</t>
  </si>
  <si>
    <t>secteur</t>
  </si>
  <si>
    <t>champ</t>
  </si>
  <si>
    <t>eleves_seconde</t>
  </si>
  <si>
    <t>eleves_premiere</t>
  </si>
  <si>
    <t>eleves_premiere_option</t>
  </si>
  <si>
    <t>eleves_term</t>
  </si>
  <si>
    <t>eleves_term_option</t>
  </si>
  <si>
    <t>eleves_total</t>
  </si>
  <si>
    <t>eleves_2GT</t>
  </si>
  <si>
    <t>part_ses</t>
  </si>
  <si>
    <t>ens_agreg</t>
  </si>
  <si>
    <t>ens_cert</t>
  </si>
  <si>
    <t>ens_adjce</t>
  </si>
  <si>
    <t>ens_stag</t>
  </si>
  <si>
    <t>ens_nontit</t>
  </si>
  <si>
    <t>ratio_el_ens</t>
  </si>
  <si>
    <t>ens_apses</t>
  </si>
  <si>
    <t>public</t>
  </si>
  <si>
    <t>France métro</t>
  </si>
  <si>
    <t>France métro + DOM</t>
  </si>
  <si>
    <t>France métro + DROM</t>
  </si>
  <si>
    <t>privé</t>
  </si>
  <si>
    <t>tous</t>
  </si>
  <si>
    <t>bac_L_total</t>
  </si>
  <si>
    <t>bac_ES_total</t>
  </si>
  <si>
    <t>bac_C_total</t>
  </si>
  <si>
    <t>bac_D_total</t>
  </si>
  <si>
    <t>bac_E_total</t>
  </si>
  <si>
    <t>bac_S_total</t>
  </si>
  <si>
    <t>bac_GEN_total</t>
  </si>
  <si>
    <t>bac_STI2D_total</t>
  </si>
  <si>
    <t>bac_STL_total</t>
  </si>
  <si>
    <t>bac_STMG_total</t>
  </si>
  <si>
    <t>bac_ST2S_total</t>
  </si>
  <si>
    <t>bac_STHR_total</t>
  </si>
  <si>
    <t>bac_STMD_total</t>
  </si>
  <si>
    <t>bac_STAV_total</t>
  </si>
  <si>
    <t>bac_TECH_total</t>
  </si>
  <si>
    <t>bac_PRO_total</t>
  </si>
  <si>
    <t>bac_TOUS_total</t>
  </si>
  <si>
    <t>bac_L_H</t>
  </si>
  <si>
    <t>bac_ES_H</t>
  </si>
  <si>
    <t>bac_C_H</t>
  </si>
  <si>
    <t>bac_D_H</t>
  </si>
  <si>
    <t>bac_E_H</t>
  </si>
  <si>
    <t>bac_S_H</t>
  </si>
  <si>
    <t>bac_GEN_H</t>
  </si>
  <si>
    <t>bac_STI2D_H</t>
  </si>
  <si>
    <t>bac_STL_H</t>
  </si>
  <si>
    <t>bac_STMG_H</t>
  </si>
  <si>
    <t>bac_ST2S_H</t>
  </si>
  <si>
    <t>bac_STHR_H</t>
  </si>
  <si>
    <t>bac_STMD_H</t>
  </si>
  <si>
    <t>bac_STAV_H</t>
  </si>
  <si>
    <t>bac_TECH_H</t>
  </si>
  <si>
    <t>bac_PRO_H</t>
  </si>
  <si>
    <t>bac_TOUS_H</t>
  </si>
  <si>
    <t>bac_L_F</t>
  </si>
  <si>
    <t>bac_ES_F</t>
  </si>
  <si>
    <t>bac_C_F</t>
  </si>
  <si>
    <t>bac_D_F</t>
  </si>
  <si>
    <t>bac_E_F</t>
  </si>
  <si>
    <t>bac_S_F</t>
  </si>
  <si>
    <t>bac_GEN_F</t>
  </si>
  <si>
    <t>bac_STI2D_F</t>
  </si>
  <si>
    <t>bac_STL_F</t>
  </si>
  <si>
    <t>bac_STMG_F</t>
  </si>
  <si>
    <t>bac_ST2S_F</t>
  </si>
  <si>
    <t>bac_STHR_F</t>
  </si>
  <si>
    <t>bac_STMD_F</t>
  </si>
  <si>
    <t>bac_STAV_F</t>
  </si>
  <si>
    <t>bac_TECH_F</t>
  </si>
  <si>
    <t>bac_PRO_F</t>
  </si>
  <si>
    <t>bac_TOUS_F</t>
  </si>
  <si>
    <t xml:space="preserve"> </t>
  </si>
  <si>
    <t>disc</t>
  </si>
  <si>
    <t>concours</t>
  </si>
  <si>
    <t>type_concours</t>
  </si>
  <si>
    <t>postes_concours</t>
  </si>
  <si>
    <t>inscrits_concours</t>
  </si>
  <si>
    <t>presents_concours</t>
  </si>
  <si>
    <t>admis_concours</t>
  </si>
  <si>
    <t>nb_enseignants</t>
  </si>
  <si>
    <t>ses</t>
  </si>
  <si>
    <t>CAPES</t>
  </si>
  <si>
    <t>Externe</t>
  </si>
  <si>
    <t>Agrégation</t>
  </si>
  <si>
    <t>Tous</t>
  </si>
  <si>
    <t>Interne</t>
  </si>
  <si>
    <t>Reservé</t>
  </si>
  <si>
    <t>part_f</t>
  </si>
  <si>
    <t>ens_total_H</t>
  </si>
  <si>
    <t>ens_total_F</t>
  </si>
  <si>
    <t>part_nontit</t>
  </si>
  <si>
    <t>part_agregcert</t>
  </si>
  <si>
    <t>part_adjce</t>
  </si>
  <si>
    <t>ens_agregcert</t>
  </si>
  <si>
    <t>ens_total_HF</t>
  </si>
  <si>
    <t>serie</t>
  </si>
  <si>
    <t>pcs</t>
  </si>
  <si>
    <t>part</t>
  </si>
  <si>
    <t>L</t>
  </si>
  <si>
    <t>défavorisés</t>
  </si>
  <si>
    <t>moyennes</t>
  </si>
  <si>
    <t>favorisées</t>
  </si>
  <si>
    <t>ES</t>
  </si>
  <si>
    <t>S</t>
  </si>
  <si>
    <t>GT</t>
  </si>
  <si>
    <t>eleves</t>
  </si>
  <si>
    <t>bacheliers</t>
  </si>
  <si>
    <t>terminale</t>
  </si>
  <si>
    <t>cycle terminal</t>
  </si>
  <si>
    <t>A</t>
  </si>
  <si>
    <t>AB</t>
  </si>
  <si>
    <t>C</t>
  </si>
  <si>
    <t>seconde</t>
  </si>
  <si>
    <t>source</t>
  </si>
  <si>
    <t>NI 82.16</t>
  </si>
  <si>
    <t>ED 80-01</t>
  </si>
  <si>
    <t>DOSEF 64</t>
  </si>
  <si>
    <t>EE 2019</t>
  </si>
  <si>
    <t>EF 66</t>
  </si>
  <si>
    <t>Techno</t>
  </si>
  <si>
    <t>pcs_reg</t>
  </si>
  <si>
    <t>agriculteurs exploitants</t>
  </si>
  <si>
    <t>ouvriers agricoles</t>
  </si>
  <si>
    <t>Patrons de l'industrie et du commerce</t>
  </si>
  <si>
    <t>Professions libérales et cadres supérieurs</t>
  </si>
  <si>
    <t>Cadres moyens</t>
  </si>
  <si>
    <t>Employés</t>
  </si>
  <si>
    <t>Ouvriers</t>
  </si>
  <si>
    <t>Personnel de service</t>
  </si>
  <si>
    <t>Autres CSP</t>
  </si>
  <si>
    <t>Sans profession</t>
  </si>
  <si>
    <t>pcs_reg_2</t>
  </si>
  <si>
    <t>D</t>
  </si>
  <si>
    <t>E</t>
  </si>
  <si>
    <t>F</t>
  </si>
  <si>
    <t>G</t>
  </si>
  <si>
    <t>moyenne</t>
  </si>
  <si>
    <t>ouvrier</t>
  </si>
  <si>
    <t>très favorisée</t>
  </si>
  <si>
    <t>favorisée</t>
  </si>
  <si>
    <t>défavorisée</t>
  </si>
  <si>
    <t>Artisan, commerçant</t>
  </si>
  <si>
    <t>Cadre et profession intellectuelle supérieure</t>
  </si>
  <si>
    <t>Enseignant</t>
  </si>
  <si>
    <t>Profession intermédiaire</t>
  </si>
  <si>
    <t>Employé</t>
  </si>
  <si>
    <t>Ouvrier</t>
  </si>
  <si>
    <t>Retraité</t>
  </si>
  <si>
    <t>Inactif</t>
  </si>
  <si>
    <t>Agriculteurs exploitants</t>
  </si>
  <si>
    <t>EE 2018</t>
  </si>
  <si>
    <t>EE 2020</t>
  </si>
  <si>
    <t>B</t>
  </si>
  <si>
    <t>part_50ans</t>
  </si>
  <si>
    <t>part_30ans</t>
  </si>
  <si>
    <t>age</t>
  </si>
  <si>
    <t>part_age</t>
  </si>
  <si>
    <t>Moins de 30 ans</t>
  </si>
  <si>
    <t>50 ans et plus</t>
  </si>
  <si>
    <t>Entre 30 et 50 ans</t>
  </si>
  <si>
    <t>Moins de 40 ans</t>
  </si>
  <si>
    <t>Entre 30 et 40 ans</t>
  </si>
  <si>
    <t>Entre 40 et 50 ans</t>
  </si>
  <si>
    <t>diff_admis_postes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</si>
</sst>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\ %"/>
    <numFmt numFmtId="165" formatCode="0.0%"/>
    <numFmt numFmtId="166" formatCode="0.0"/>
  </numFmts>
  <fonts count="5" x14ac:knownFonts="1">
    <font>
      <sz val="11"/>
      <color rgb="FF000000"/>
      <name val="Calibri"/>
      <family val="2"/>
      <charset val="1"/>
    </font>
    <font>
      <sz val="10"/>
      <name val="Arial"/>
      <family val="2"/>
      <charset val="1"/>
    </font>
    <font>
      <sz val="11"/>
      <name val="Calibri"/>
      <family val="2"/>
      <charset val="1"/>
    </font>
    <font>
      <sz val="8"/>
      <name val="Arial"/>
      <family val="2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3">
    <xf numFmtId="0" fontId="0" fillId="0" borderId="0"/>
    <xf numFmtId="164" fontId="4" fillId="0" borderId="0" applyBorder="0" applyProtection="0"/>
    <xf numFmtId="0" fontId="1" fillId="0" borderId="0"/>
  </cellStyleXfs>
  <cellXfs count="10">
    <xf numFmtId="0" fontId="0" fillId="0" borderId="0" xfId="0"/>
    <xf numFmtId="165" fontId="0" fillId="0" borderId="0" xfId="1" applyNumberFormat="1" applyFont="1" applyBorder="1" applyProtection="1"/>
    <xf numFmtId="1" fontId="0" fillId="0" borderId="0" xfId="0" applyNumberFormat="1"/>
    <xf numFmtId="0" fontId="2" fillId="0" borderId="0" xfId="0" applyFont="1"/>
    <xf numFmtId="3" fontId="0" fillId="0" borderId="0" xfId="0" applyNumberFormat="1"/>
    <xf numFmtId="3" fontId="2" fillId="0" borderId="0" xfId="0" applyNumberFormat="1" applyFont="1"/>
    <xf numFmtId="3" fontId="3" fillId="0" borderId="0" xfId="0" applyNumberFormat="1" applyFont="1" applyAlignment="1">
      <alignment horizontal="right"/>
    </xf>
    <xf numFmtId="3" fontId="2" fillId="0" borderId="0" xfId="0" applyNumberFormat="1" applyFont="1" applyAlignment="1">
      <alignment horizontal="right"/>
    </xf>
    <xf numFmtId="0" fontId="0" fillId="0" borderId="1" xfId="0" applyBorder="1"/>
    <xf numFmtId="166" fontId="0" fillId="0" borderId="0" xfId="0" applyNumberFormat="1"/>
  </cellXfs>
  <cellStyles count="3">
    <cellStyle name="Normal" xfId="0" builtinId="0"/>
    <cellStyle name="Normal 4" xfId="2" xr:uid="{00000000-0005-0000-0000-000001000000}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75"/>
  <sheetViews>
    <sheetView tabSelected="1" topLeftCell="D1" zoomScaleNormal="100" workbookViewId="0">
      <pane ySplit="1" topLeftCell="A38" activePane="bottomLeft" state="frozen"/>
      <selection pane="bottomLeft" activeCell="P56" sqref="P56:P57"/>
    </sheetView>
  </sheetViews>
  <sheetFormatPr baseColWidth="10" defaultColWidth="10.5703125" defaultRowHeight="15" x14ac:dyDescent="0.25"/>
  <cols>
    <col min="1" max="1" width="6.42578125" customWidth="1"/>
    <col min="3" max="3" width="24.28515625" customWidth="1"/>
    <col min="4" max="4" width="15.28515625" customWidth="1"/>
    <col min="5" max="5" width="16.28515625" customWidth="1"/>
    <col min="6" max="6" width="23.28515625" customWidth="1"/>
    <col min="7" max="7" width="12.140625" customWidth="1"/>
    <col min="8" max="8" width="19.140625" customWidth="1"/>
    <col min="9" max="9" width="12" customWidth="1"/>
    <col min="10" max="10" width="11.140625" customWidth="1"/>
    <col min="14" max="14" width="9.42578125" customWidth="1"/>
    <col min="15" max="15" width="12" customWidth="1"/>
    <col min="19" max="19" width="11.5703125" bestFit="1" customWidth="1"/>
    <col min="20" max="20" width="11.42578125" customWidth="1"/>
    <col min="28" max="28" width="12.85546875" customWidth="1"/>
    <col min="29" max="29" width="15.140625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14</v>
      </c>
      <c r="O1" t="s">
        <v>97</v>
      </c>
      <c r="P1" t="s">
        <v>13</v>
      </c>
      <c r="Q1" t="s">
        <v>15</v>
      </c>
      <c r="R1" t="s">
        <v>98</v>
      </c>
      <c r="S1" t="s">
        <v>92</v>
      </c>
      <c r="T1" t="s">
        <v>93</v>
      </c>
      <c r="U1" t="s">
        <v>17</v>
      </c>
      <c r="V1" t="s">
        <v>91</v>
      </c>
      <c r="W1" t="s">
        <v>158</v>
      </c>
      <c r="X1" t="s">
        <v>157</v>
      </c>
      <c r="Y1" t="s">
        <v>95</v>
      </c>
      <c r="Z1" t="s">
        <v>96</v>
      </c>
      <c r="AA1" t="s">
        <v>94</v>
      </c>
      <c r="AB1" t="s">
        <v>16</v>
      </c>
    </row>
    <row r="2" spans="1:28" x14ac:dyDescent="0.25">
      <c r="A2">
        <v>1967</v>
      </c>
      <c r="B2" t="s">
        <v>18</v>
      </c>
      <c r="C2" t="s">
        <v>19</v>
      </c>
      <c r="D2">
        <v>43167</v>
      </c>
      <c r="E2">
        <v>8659</v>
      </c>
      <c r="G2">
        <v>5022</v>
      </c>
      <c r="I2">
        <v>56848</v>
      </c>
      <c r="J2">
        <v>594809</v>
      </c>
      <c r="K2" s="1">
        <f t="shared" ref="K2:K33" si="0">I2/J2</f>
        <v>9.5573537051389601E-2</v>
      </c>
    </row>
    <row r="3" spans="1:28" x14ac:dyDescent="0.25">
      <c r="A3">
        <v>1968</v>
      </c>
      <c r="B3" t="s">
        <v>18</v>
      </c>
      <c r="C3" t="s">
        <v>19</v>
      </c>
      <c r="D3">
        <v>44513</v>
      </c>
      <c r="E3">
        <v>11245</v>
      </c>
      <c r="G3">
        <v>7413</v>
      </c>
      <c r="I3">
        <v>63171</v>
      </c>
      <c r="J3">
        <v>580635</v>
      </c>
      <c r="K3" s="1">
        <f t="shared" si="0"/>
        <v>0.10879640393706889</v>
      </c>
    </row>
    <row r="4" spans="1:28" x14ac:dyDescent="0.25">
      <c r="A4">
        <v>1969</v>
      </c>
      <c r="B4" t="s">
        <v>18</v>
      </c>
      <c r="C4" t="s">
        <v>19</v>
      </c>
      <c r="D4">
        <v>50570</v>
      </c>
      <c r="E4">
        <v>14281</v>
      </c>
      <c r="G4">
        <v>10586</v>
      </c>
      <c r="I4">
        <v>75437</v>
      </c>
      <c r="J4">
        <v>626890</v>
      </c>
      <c r="K4" s="1">
        <f t="shared" si="0"/>
        <v>0.12033530603455152</v>
      </c>
    </row>
    <row r="5" spans="1:28" x14ac:dyDescent="0.25">
      <c r="A5">
        <v>1970</v>
      </c>
      <c r="B5" t="s">
        <v>18</v>
      </c>
      <c r="C5" t="s">
        <v>19</v>
      </c>
      <c r="D5">
        <v>56140</v>
      </c>
      <c r="E5">
        <v>16265</v>
      </c>
      <c r="G5">
        <v>13650</v>
      </c>
      <c r="I5">
        <v>86055</v>
      </c>
      <c r="J5">
        <v>653337</v>
      </c>
      <c r="K5" s="1">
        <f t="shared" si="0"/>
        <v>0.13171609751169763</v>
      </c>
    </row>
    <row r="6" spans="1:28" x14ac:dyDescent="0.25">
      <c r="A6">
        <v>1971</v>
      </c>
      <c r="B6" t="s">
        <v>18</v>
      </c>
      <c r="C6" t="s">
        <v>19</v>
      </c>
      <c r="D6">
        <v>61989</v>
      </c>
      <c r="E6">
        <v>17619</v>
      </c>
      <c r="G6">
        <v>16203</v>
      </c>
      <c r="I6">
        <v>95811</v>
      </c>
      <c r="J6">
        <v>684183</v>
      </c>
      <c r="K6" s="1">
        <f t="shared" si="0"/>
        <v>0.14003709533852784</v>
      </c>
      <c r="L6">
        <v>5</v>
      </c>
      <c r="M6">
        <v>170</v>
      </c>
      <c r="O6">
        <f>SUM(L6:N6)</f>
        <v>175</v>
      </c>
      <c r="P6">
        <v>38</v>
      </c>
      <c r="Q6">
        <v>211</v>
      </c>
      <c r="R6">
        <v>424</v>
      </c>
      <c r="S6">
        <v>236</v>
      </c>
      <c r="T6">
        <v>188</v>
      </c>
      <c r="V6">
        <v>0.44339622641509435</v>
      </c>
      <c r="Y6">
        <f t="shared" ref="Y6:Y48" si="1">(L6+M6+N6)/R6</f>
        <v>0.41273584905660377</v>
      </c>
      <c r="Z6">
        <f t="shared" ref="Z6:Z49" si="2">P6/R6</f>
        <v>8.9622641509433956E-2</v>
      </c>
      <c r="AA6">
        <v>0.49764150943396224</v>
      </c>
      <c r="AB6" s="2">
        <f t="shared" ref="AB6:AB37" si="3">I6/R6</f>
        <v>225.96933962264151</v>
      </c>
    </row>
    <row r="7" spans="1:28" x14ac:dyDescent="0.25">
      <c r="A7">
        <v>1972</v>
      </c>
      <c r="B7" t="s">
        <v>18</v>
      </c>
      <c r="C7" t="s">
        <v>19</v>
      </c>
      <c r="D7">
        <v>71391</v>
      </c>
      <c r="E7">
        <v>18913</v>
      </c>
      <c r="G7">
        <v>17992</v>
      </c>
      <c r="I7">
        <v>108296</v>
      </c>
      <c r="J7">
        <v>721673</v>
      </c>
      <c r="K7" s="1">
        <f t="shared" si="0"/>
        <v>0.15006242439442793</v>
      </c>
      <c r="L7">
        <v>10</v>
      </c>
      <c r="M7">
        <v>283</v>
      </c>
      <c r="O7">
        <f t="shared" ref="O7:O48" si="4">SUM(L7:N7)</f>
        <v>293</v>
      </c>
      <c r="P7">
        <v>27</v>
      </c>
      <c r="Q7">
        <v>258</v>
      </c>
      <c r="R7">
        <v>578</v>
      </c>
      <c r="S7">
        <v>331</v>
      </c>
      <c r="T7">
        <v>247</v>
      </c>
      <c r="U7">
        <v>326</v>
      </c>
      <c r="V7">
        <v>0.4273356401384083</v>
      </c>
      <c r="Y7">
        <f t="shared" si="1"/>
        <v>0.50692041522491349</v>
      </c>
      <c r="Z7">
        <f t="shared" si="2"/>
        <v>4.6712802768166091E-2</v>
      </c>
      <c r="AA7">
        <v>0.44636678200692043</v>
      </c>
      <c r="AB7" s="2">
        <f t="shared" si="3"/>
        <v>187.36332179930795</v>
      </c>
    </row>
    <row r="8" spans="1:28" x14ac:dyDescent="0.25">
      <c r="A8">
        <v>1973</v>
      </c>
      <c r="B8" t="s">
        <v>18</v>
      </c>
      <c r="C8" t="s">
        <v>19</v>
      </c>
      <c r="D8">
        <v>69237</v>
      </c>
      <c r="E8">
        <v>20339</v>
      </c>
      <c r="G8">
        <v>18828</v>
      </c>
      <c r="I8">
        <v>108404</v>
      </c>
      <c r="J8">
        <v>718678</v>
      </c>
      <c r="K8" s="1">
        <f t="shared" si="0"/>
        <v>0.15083806656110246</v>
      </c>
      <c r="L8">
        <v>3</v>
      </c>
      <c r="M8">
        <v>371</v>
      </c>
      <c r="O8">
        <f t="shared" si="4"/>
        <v>374</v>
      </c>
      <c r="P8">
        <v>32</v>
      </c>
      <c r="Q8">
        <v>285</v>
      </c>
      <c r="R8">
        <v>691</v>
      </c>
      <c r="S8">
        <v>378</v>
      </c>
      <c r="T8">
        <v>313</v>
      </c>
      <c r="V8">
        <v>0.45296671490593343</v>
      </c>
      <c r="Y8">
        <f t="shared" si="1"/>
        <v>0.54124457308248919</v>
      </c>
      <c r="Z8">
        <f t="shared" si="2"/>
        <v>4.6309696092619389E-2</v>
      </c>
      <c r="AA8">
        <v>0.41244573082489144</v>
      </c>
      <c r="AB8" s="2">
        <f t="shared" si="3"/>
        <v>156.87988422575978</v>
      </c>
    </row>
    <row r="9" spans="1:28" x14ac:dyDescent="0.25">
      <c r="A9">
        <v>1974</v>
      </c>
      <c r="B9" t="s">
        <v>18</v>
      </c>
      <c r="C9" t="s">
        <v>19</v>
      </c>
      <c r="D9">
        <v>75660</v>
      </c>
      <c r="E9">
        <v>20186</v>
      </c>
      <c r="G9">
        <v>20506</v>
      </c>
      <c r="I9">
        <v>116352</v>
      </c>
      <c r="J9">
        <v>723476</v>
      </c>
      <c r="K9" s="1">
        <f t="shared" si="0"/>
        <v>0.16082357949676285</v>
      </c>
      <c r="L9">
        <v>9</v>
      </c>
      <c r="M9">
        <v>445</v>
      </c>
      <c r="O9">
        <f t="shared" si="4"/>
        <v>454</v>
      </c>
      <c r="P9">
        <v>37</v>
      </c>
      <c r="Q9">
        <v>323</v>
      </c>
      <c r="R9">
        <v>814</v>
      </c>
      <c r="S9">
        <v>444</v>
      </c>
      <c r="T9">
        <v>370</v>
      </c>
      <c r="U9">
        <v>138</v>
      </c>
      <c r="V9">
        <v>0.45454545454545453</v>
      </c>
      <c r="Y9">
        <f t="shared" si="1"/>
        <v>0.55773955773955775</v>
      </c>
      <c r="Z9">
        <f t="shared" si="2"/>
        <v>4.5454545454545456E-2</v>
      </c>
      <c r="AA9">
        <v>0.39680589680589679</v>
      </c>
      <c r="AB9" s="2">
        <f t="shared" si="3"/>
        <v>142.93857493857493</v>
      </c>
    </row>
    <row r="10" spans="1:28" x14ac:dyDescent="0.25">
      <c r="A10">
        <v>1975</v>
      </c>
      <c r="B10" t="s">
        <v>18</v>
      </c>
      <c r="C10" t="s">
        <v>19</v>
      </c>
      <c r="D10">
        <v>81133</v>
      </c>
      <c r="E10">
        <v>23812</v>
      </c>
      <c r="G10">
        <v>21131</v>
      </c>
      <c r="I10">
        <v>126076</v>
      </c>
      <c r="J10">
        <v>735212</v>
      </c>
      <c r="K10" s="1">
        <f t="shared" si="0"/>
        <v>0.17148251116684712</v>
      </c>
      <c r="L10">
        <v>8</v>
      </c>
      <c r="M10">
        <v>536</v>
      </c>
      <c r="O10">
        <f t="shared" si="4"/>
        <v>544</v>
      </c>
      <c r="P10">
        <v>57</v>
      </c>
      <c r="Q10">
        <v>290</v>
      </c>
      <c r="R10">
        <v>891</v>
      </c>
      <c r="S10">
        <v>531</v>
      </c>
      <c r="T10">
        <v>361</v>
      </c>
      <c r="U10">
        <v>322</v>
      </c>
      <c r="V10">
        <v>0.4047085201793722</v>
      </c>
      <c r="Y10">
        <f t="shared" si="1"/>
        <v>0.61054994388327721</v>
      </c>
      <c r="Z10">
        <f t="shared" si="2"/>
        <v>6.3973063973063973E-2</v>
      </c>
      <c r="AA10">
        <v>0.32623318385650224</v>
      </c>
      <c r="AB10" s="2">
        <f t="shared" si="3"/>
        <v>141.49943883277217</v>
      </c>
    </row>
    <row r="11" spans="1:28" x14ac:dyDescent="0.25">
      <c r="A11">
        <v>1976</v>
      </c>
      <c r="B11" t="s">
        <v>18</v>
      </c>
      <c r="C11" t="s">
        <v>19</v>
      </c>
      <c r="D11">
        <v>85646</v>
      </c>
      <c r="E11">
        <v>27314</v>
      </c>
      <c r="G11">
        <v>24505</v>
      </c>
      <c r="I11">
        <v>137465</v>
      </c>
      <c r="J11">
        <v>761190</v>
      </c>
      <c r="K11" s="1">
        <f t="shared" si="0"/>
        <v>0.18059223058631879</v>
      </c>
      <c r="L11">
        <v>20</v>
      </c>
      <c r="M11">
        <v>697</v>
      </c>
      <c r="O11">
        <f t="shared" si="4"/>
        <v>717</v>
      </c>
      <c r="P11">
        <v>67</v>
      </c>
      <c r="Q11">
        <v>372</v>
      </c>
      <c r="R11">
        <v>1156</v>
      </c>
      <c r="S11">
        <v>674</v>
      </c>
      <c r="T11">
        <v>482</v>
      </c>
      <c r="U11">
        <v>410</v>
      </c>
      <c r="V11">
        <v>0.41695501730103807</v>
      </c>
      <c r="Y11">
        <f t="shared" si="1"/>
        <v>0.62024221453287198</v>
      </c>
      <c r="Z11">
        <f t="shared" si="2"/>
        <v>5.7958477508650519E-2</v>
      </c>
      <c r="AA11">
        <v>0.3217993079584775</v>
      </c>
      <c r="AB11" s="2">
        <f t="shared" si="3"/>
        <v>118.91435986159169</v>
      </c>
    </row>
    <row r="12" spans="1:28" x14ac:dyDescent="0.25">
      <c r="A12">
        <v>1977</v>
      </c>
      <c r="B12" t="s">
        <v>18</v>
      </c>
      <c r="C12" t="s">
        <v>19</v>
      </c>
      <c r="D12">
        <v>93236</v>
      </c>
      <c r="E12">
        <v>30816</v>
      </c>
      <c r="G12">
        <v>28824</v>
      </c>
      <c r="I12">
        <v>152876</v>
      </c>
      <c r="J12">
        <v>783568</v>
      </c>
      <c r="K12" s="1">
        <f t="shared" si="0"/>
        <v>0.19510240336511955</v>
      </c>
      <c r="L12">
        <v>46</v>
      </c>
      <c r="M12">
        <v>821</v>
      </c>
      <c r="N12">
        <v>3</v>
      </c>
      <c r="O12">
        <f t="shared" si="4"/>
        <v>870</v>
      </c>
      <c r="P12">
        <v>69</v>
      </c>
      <c r="Q12">
        <v>366</v>
      </c>
      <c r="R12">
        <v>1305</v>
      </c>
      <c r="S12">
        <v>770</v>
      </c>
      <c r="T12">
        <v>535</v>
      </c>
      <c r="V12">
        <v>0.40996168582375481</v>
      </c>
      <c r="Y12">
        <f t="shared" si="1"/>
        <v>0.66666666666666663</v>
      </c>
      <c r="Z12">
        <f t="shared" si="2"/>
        <v>5.2873563218390804E-2</v>
      </c>
      <c r="AA12">
        <v>0.28045977011494255</v>
      </c>
      <c r="AB12" s="2">
        <f t="shared" si="3"/>
        <v>117.14636015325671</v>
      </c>
    </row>
    <row r="13" spans="1:28" x14ac:dyDescent="0.25">
      <c r="A13">
        <v>1978</v>
      </c>
      <c r="B13" t="s">
        <v>18</v>
      </c>
      <c r="C13" t="s">
        <v>19</v>
      </c>
      <c r="D13">
        <v>96318</v>
      </c>
      <c r="E13">
        <v>33346</v>
      </c>
      <c r="G13">
        <v>31395</v>
      </c>
      <c r="I13">
        <v>161059</v>
      </c>
      <c r="J13">
        <v>817079</v>
      </c>
      <c r="K13" s="1">
        <f t="shared" si="0"/>
        <v>0.19711557878736327</v>
      </c>
      <c r="L13">
        <v>76</v>
      </c>
      <c r="M13">
        <v>889</v>
      </c>
      <c r="N13">
        <v>3</v>
      </c>
      <c r="O13">
        <f t="shared" si="4"/>
        <v>968</v>
      </c>
      <c r="P13">
        <v>81</v>
      </c>
      <c r="Q13">
        <v>392</v>
      </c>
      <c r="R13">
        <v>1441</v>
      </c>
      <c r="S13">
        <v>859</v>
      </c>
      <c r="T13">
        <v>582</v>
      </c>
      <c r="U13">
        <v>288</v>
      </c>
      <c r="V13">
        <v>0.40388619014573213</v>
      </c>
      <c r="Y13">
        <f t="shared" si="1"/>
        <v>0.6717557251908397</v>
      </c>
      <c r="Z13">
        <f t="shared" si="2"/>
        <v>5.6210964607911175E-2</v>
      </c>
      <c r="AA13">
        <v>0.27203331020124916</v>
      </c>
      <c r="AB13" s="2">
        <f t="shared" si="3"/>
        <v>111.76891047883414</v>
      </c>
    </row>
    <row r="14" spans="1:28" x14ac:dyDescent="0.25">
      <c r="A14">
        <v>1979</v>
      </c>
      <c r="B14" t="s">
        <v>18</v>
      </c>
      <c r="C14" t="s">
        <v>19</v>
      </c>
      <c r="D14">
        <v>96408</v>
      </c>
      <c r="E14">
        <v>36150</v>
      </c>
      <c r="G14">
        <v>34150</v>
      </c>
      <c r="I14">
        <v>166708</v>
      </c>
      <c r="J14">
        <v>841399</v>
      </c>
      <c r="K14" s="1">
        <f t="shared" si="0"/>
        <v>0.19813192076529684</v>
      </c>
      <c r="L14">
        <v>85</v>
      </c>
      <c r="M14">
        <v>956</v>
      </c>
      <c r="N14">
        <v>4</v>
      </c>
      <c r="O14">
        <f t="shared" si="4"/>
        <v>1045</v>
      </c>
      <c r="P14">
        <v>88</v>
      </c>
      <c r="Q14">
        <v>357</v>
      </c>
      <c r="R14">
        <v>1490</v>
      </c>
      <c r="S14">
        <v>909</v>
      </c>
      <c r="T14">
        <v>581</v>
      </c>
      <c r="U14">
        <v>646</v>
      </c>
      <c r="V14">
        <v>0.38993288590604025</v>
      </c>
      <c r="W14">
        <v>0.17899999999999999</v>
      </c>
      <c r="X14">
        <v>4.9000000000000002E-2</v>
      </c>
      <c r="Y14">
        <f t="shared" si="1"/>
        <v>0.70134228187919467</v>
      </c>
      <c r="Z14">
        <f t="shared" si="2"/>
        <v>5.9060402684563758E-2</v>
      </c>
      <c r="AA14">
        <v>0.2395973154362416</v>
      </c>
      <c r="AB14" s="2">
        <f t="shared" si="3"/>
        <v>111.88456375838926</v>
      </c>
    </row>
    <row r="15" spans="1:28" x14ac:dyDescent="0.25">
      <c r="A15">
        <v>1980</v>
      </c>
      <c r="B15" t="s">
        <v>18</v>
      </c>
      <c r="C15" t="s">
        <v>19</v>
      </c>
      <c r="D15">
        <v>98140</v>
      </c>
      <c r="E15">
        <v>36056</v>
      </c>
      <c r="G15">
        <v>36852</v>
      </c>
      <c r="I15">
        <v>171048</v>
      </c>
      <c r="J15">
        <v>850022</v>
      </c>
      <c r="K15" s="1">
        <f t="shared" si="0"/>
        <v>0.20122773292926535</v>
      </c>
      <c r="L15">
        <v>109</v>
      </c>
      <c r="M15">
        <v>1009</v>
      </c>
      <c r="N15">
        <v>1</v>
      </c>
      <c r="O15">
        <f t="shared" si="4"/>
        <v>1119</v>
      </c>
      <c r="P15">
        <v>104</v>
      </c>
      <c r="Q15">
        <v>322</v>
      </c>
      <c r="R15">
        <v>1545</v>
      </c>
      <c r="S15">
        <v>848</v>
      </c>
      <c r="T15">
        <v>455</v>
      </c>
      <c r="U15">
        <v>520</v>
      </c>
      <c r="V15">
        <v>0.42199999999999999</v>
      </c>
      <c r="Y15">
        <f t="shared" si="1"/>
        <v>0.72427184466019412</v>
      </c>
      <c r="Z15">
        <f t="shared" si="2"/>
        <v>6.7313915857605183E-2</v>
      </c>
      <c r="AA15">
        <v>0.20841423948220064</v>
      </c>
      <c r="AB15" s="2">
        <f t="shared" si="3"/>
        <v>110.71067961165049</v>
      </c>
    </row>
    <row r="16" spans="1:28" x14ac:dyDescent="0.25">
      <c r="A16">
        <v>1981</v>
      </c>
      <c r="B16" t="s">
        <v>18</v>
      </c>
      <c r="C16" t="s">
        <v>19</v>
      </c>
      <c r="D16">
        <v>237418</v>
      </c>
      <c r="E16">
        <v>38520</v>
      </c>
      <c r="G16">
        <v>38685</v>
      </c>
      <c r="I16">
        <v>314623</v>
      </c>
      <c r="J16">
        <v>856706</v>
      </c>
      <c r="K16" s="1">
        <f t="shared" si="0"/>
        <v>0.3672473403944877</v>
      </c>
      <c r="L16">
        <v>112</v>
      </c>
      <c r="M16">
        <v>1028</v>
      </c>
      <c r="N16">
        <v>64</v>
      </c>
      <c r="O16">
        <f t="shared" si="4"/>
        <v>1204</v>
      </c>
      <c r="P16">
        <v>153</v>
      </c>
      <c r="Q16">
        <v>354</v>
      </c>
      <c r="R16">
        <v>1711</v>
      </c>
      <c r="S16">
        <v>872</v>
      </c>
      <c r="T16">
        <v>508</v>
      </c>
      <c r="V16">
        <v>0.40110000000000001</v>
      </c>
      <c r="Y16">
        <f t="shared" si="1"/>
        <v>0.7036820572764465</v>
      </c>
      <c r="Z16">
        <f t="shared" si="2"/>
        <v>8.942139099941554E-2</v>
      </c>
      <c r="AA16">
        <v>0.20689655172413793</v>
      </c>
      <c r="AB16" s="2">
        <f t="shared" si="3"/>
        <v>183.88252483927528</v>
      </c>
    </row>
    <row r="17" spans="1:28" x14ac:dyDescent="0.25">
      <c r="A17">
        <v>1982</v>
      </c>
      <c r="B17" t="s">
        <v>18</v>
      </c>
      <c r="C17" t="s">
        <v>19</v>
      </c>
      <c r="D17">
        <v>247435</v>
      </c>
      <c r="E17">
        <v>34487</v>
      </c>
      <c r="F17">
        <v>5977</v>
      </c>
      <c r="G17">
        <v>42325</v>
      </c>
      <c r="I17">
        <v>330224</v>
      </c>
      <c r="J17">
        <v>869797</v>
      </c>
      <c r="K17" s="1">
        <f t="shared" si="0"/>
        <v>0.37965640258589073</v>
      </c>
      <c r="L17">
        <v>132</v>
      </c>
      <c r="M17">
        <v>997</v>
      </c>
      <c r="N17">
        <v>138</v>
      </c>
      <c r="O17">
        <f t="shared" si="4"/>
        <v>1267</v>
      </c>
      <c r="P17">
        <v>174</v>
      </c>
      <c r="Q17">
        <v>367</v>
      </c>
      <c r="R17">
        <v>1808</v>
      </c>
      <c r="S17">
        <v>962</v>
      </c>
      <c r="T17">
        <v>537</v>
      </c>
      <c r="Y17">
        <f t="shared" si="1"/>
        <v>0.70077433628318586</v>
      </c>
      <c r="Z17">
        <f t="shared" si="2"/>
        <v>9.6238938053097342E-2</v>
      </c>
      <c r="AA17">
        <v>0.20298672566371681</v>
      </c>
      <c r="AB17" s="2">
        <f t="shared" si="3"/>
        <v>182.64601769911505</v>
      </c>
    </row>
    <row r="18" spans="1:28" x14ac:dyDescent="0.25">
      <c r="A18">
        <v>1983</v>
      </c>
      <c r="B18" t="s">
        <v>18</v>
      </c>
      <c r="C18" t="s">
        <v>19</v>
      </c>
      <c r="D18">
        <v>254956</v>
      </c>
      <c r="E18">
        <v>39128</v>
      </c>
      <c r="F18">
        <v>7452</v>
      </c>
      <c r="G18">
        <v>42219</v>
      </c>
      <c r="H18">
        <v>3824</v>
      </c>
      <c r="I18">
        <v>347579</v>
      </c>
      <c r="J18">
        <v>880774</v>
      </c>
      <c r="K18" s="1">
        <f t="shared" si="0"/>
        <v>0.39462904218335237</v>
      </c>
      <c r="L18">
        <v>127</v>
      </c>
      <c r="M18">
        <v>1067</v>
      </c>
      <c r="N18">
        <v>100</v>
      </c>
      <c r="O18">
        <f t="shared" si="4"/>
        <v>1294</v>
      </c>
      <c r="P18">
        <v>268</v>
      </c>
      <c r="Q18">
        <v>264</v>
      </c>
      <c r="R18">
        <v>1826</v>
      </c>
      <c r="V18">
        <v>0.39100000000000001</v>
      </c>
      <c r="Y18">
        <f t="shared" si="1"/>
        <v>0.70865279299014239</v>
      </c>
      <c r="Z18">
        <f t="shared" si="2"/>
        <v>0.14676889375684557</v>
      </c>
      <c r="AA18">
        <v>0.14457831325301204</v>
      </c>
      <c r="AB18" s="2">
        <f t="shared" si="3"/>
        <v>190.34994523548741</v>
      </c>
    </row>
    <row r="19" spans="1:28" x14ac:dyDescent="0.25">
      <c r="A19">
        <v>1984</v>
      </c>
      <c r="B19" t="s">
        <v>18</v>
      </c>
      <c r="C19" t="s">
        <v>19</v>
      </c>
      <c r="D19">
        <v>261309</v>
      </c>
      <c r="E19">
        <v>42970</v>
      </c>
      <c r="F19">
        <v>7300</v>
      </c>
      <c r="G19">
        <v>44547</v>
      </c>
      <c r="H19">
        <v>3741</v>
      </c>
      <c r="I19">
        <v>359867</v>
      </c>
      <c r="J19">
        <v>887160</v>
      </c>
      <c r="K19" s="1">
        <f t="shared" si="0"/>
        <v>0.40563934352315251</v>
      </c>
      <c r="L19">
        <v>122</v>
      </c>
      <c r="M19">
        <v>1161</v>
      </c>
      <c r="N19">
        <v>84</v>
      </c>
      <c r="O19">
        <f t="shared" si="4"/>
        <v>1367</v>
      </c>
      <c r="P19">
        <v>382</v>
      </c>
      <c r="Q19">
        <v>163</v>
      </c>
      <c r="R19">
        <v>1912</v>
      </c>
      <c r="V19">
        <v>0.40100000000000002</v>
      </c>
      <c r="Y19">
        <f t="shared" si="1"/>
        <v>0.71495815899581594</v>
      </c>
      <c r="Z19">
        <f t="shared" si="2"/>
        <v>0.19979079497907951</v>
      </c>
      <c r="AA19">
        <v>8.5251046025104596E-2</v>
      </c>
      <c r="AB19" s="2">
        <f t="shared" si="3"/>
        <v>188.21495815899581</v>
      </c>
    </row>
    <row r="20" spans="1:28" x14ac:dyDescent="0.25">
      <c r="A20">
        <v>1985</v>
      </c>
      <c r="B20" t="s">
        <v>18</v>
      </c>
      <c r="C20" t="s">
        <v>19</v>
      </c>
      <c r="D20">
        <v>275510</v>
      </c>
      <c r="E20">
        <v>45295</v>
      </c>
      <c r="F20">
        <v>8538</v>
      </c>
      <c r="G20">
        <v>47953</v>
      </c>
      <c r="H20">
        <v>4673</v>
      </c>
      <c r="I20">
        <v>381969</v>
      </c>
      <c r="J20">
        <v>927233</v>
      </c>
      <c r="K20" s="1">
        <f t="shared" si="0"/>
        <v>0.41194500195743683</v>
      </c>
      <c r="L20">
        <v>131</v>
      </c>
      <c r="M20">
        <v>1161</v>
      </c>
      <c r="N20">
        <v>75</v>
      </c>
      <c r="O20">
        <f t="shared" si="4"/>
        <v>1367</v>
      </c>
      <c r="P20">
        <v>499</v>
      </c>
      <c r="Q20">
        <v>87</v>
      </c>
      <c r="R20">
        <v>1953</v>
      </c>
      <c r="V20">
        <v>0.39600000000000002</v>
      </c>
      <c r="Y20">
        <f t="shared" si="1"/>
        <v>0.69994879672299026</v>
      </c>
      <c r="Z20">
        <f t="shared" si="2"/>
        <v>0.25550435227854584</v>
      </c>
      <c r="AA20">
        <v>4.4546850998463901E-2</v>
      </c>
      <c r="AB20" s="2">
        <f t="shared" si="3"/>
        <v>195.58064516129033</v>
      </c>
    </row>
    <row r="21" spans="1:28" x14ac:dyDescent="0.25">
      <c r="A21">
        <v>1986</v>
      </c>
      <c r="B21" t="s">
        <v>18</v>
      </c>
      <c r="C21" t="s">
        <v>19</v>
      </c>
      <c r="D21">
        <v>298768</v>
      </c>
      <c r="E21">
        <v>49751</v>
      </c>
      <c r="F21">
        <v>8433</v>
      </c>
      <c r="G21">
        <v>49992</v>
      </c>
      <c r="H21">
        <v>4722</v>
      </c>
      <c r="I21">
        <v>411666</v>
      </c>
      <c r="J21">
        <v>981022</v>
      </c>
      <c r="K21" s="1">
        <f t="shared" si="0"/>
        <v>0.41962973307428375</v>
      </c>
      <c r="L21">
        <v>154</v>
      </c>
      <c r="M21">
        <v>1189</v>
      </c>
      <c r="N21">
        <v>72</v>
      </c>
      <c r="O21">
        <f t="shared" si="4"/>
        <v>1415</v>
      </c>
      <c r="P21">
        <v>539</v>
      </c>
      <c r="Q21">
        <v>106</v>
      </c>
      <c r="R21">
        <v>2060</v>
      </c>
      <c r="V21">
        <v>0.39500000000000002</v>
      </c>
      <c r="Y21">
        <f t="shared" si="1"/>
        <v>0.68689320388349517</v>
      </c>
      <c r="Z21">
        <f t="shared" si="2"/>
        <v>0.26165048543689318</v>
      </c>
      <c r="AA21">
        <v>5.145631067961165E-2</v>
      </c>
      <c r="AB21" s="2">
        <f t="shared" si="3"/>
        <v>199.83786407766991</v>
      </c>
    </row>
    <row r="22" spans="1:28" x14ac:dyDescent="0.25">
      <c r="A22">
        <v>1987</v>
      </c>
      <c r="B22" t="s">
        <v>18</v>
      </c>
      <c r="C22" t="s">
        <v>19</v>
      </c>
      <c r="D22">
        <v>325163</v>
      </c>
      <c r="E22">
        <v>55328</v>
      </c>
      <c r="F22">
        <v>11115</v>
      </c>
      <c r="G22">
        <v>54659</v>
      </c>
      <c r="H22">
        <v>5716</v>
      </c>
      <c r="I22">
        <v>451981</v>
      </c>
      <c r="J22">
        <v>1059518</v>
      </c>
      <c r="K22" s="1">
        <f t="shared" si="0"/>
        <v>0.42659114805033987</v>
      </c>
      <c r="L22">
        <v>158</v>
      </c>
      <c r="M22">
        <v>1219</v>
      </c>
      <c r="N22">
        <v>91</v>
      </c>
      <c r="O22">
        <f t="shared" si="4"/>
        <v>1468</v>
      </c>
      <c r="P22">
        <v>587</v>
      </c>
      <c r="Q22">
        <v>186</v>
      </c>
      <c r="R22">
        <v>2241</v>
      </c>
      <c r="V22">
        <v>0.40200000000000002</v>
      </c>
      <c r="Y22">
        <f t="shared" si="1"/>
        <v>0.65506470325747435</v>
      </c>
      <c r="Z22">
        <f t="shared" si="2"/>
        <v>0.26193663543061135</v>
      </c>
      <c r="AA22">
        <v>8.2998661311914329E-2</v>
      </c>
      <c r="AB22" s="2">
        <f t="shared" si="3"/>
        <v>201.68719321731371</v>
      </c>
    </row>
    <row r="23" spans="1:28" x14ac:dyDescent="0.25">
      <c r="A23">
        <v>1988</v>
      </c>
      <c r="B23" t="s">
        <v>18</v>
      </c>
      <c r="C23" t="s">
        <v>19</v>
      </c>
      <c r="D23">
        <v>342295</v>
      </c>
      <c r="E23">
        <v>58295</v>
      </c>
      <c r="F23">
        <v>12454</v>
      </c>
      <c r="G23">
        <v>60598</v>
      </c>
      <c r="H23">
        <v>6229</v>
      </c>
      <c r="I23">
        <v>479871</v>
      </c>
      <c r="J23">
        <v>1137803</v>
      </c>
      <c r="K23" s="1">
        <f t="shared" si="0"/>
        <v>0.42175227170257068</v>
      </c>
      <c r="L23">
        <v>172</v>
      </c>
      <c r="M23">
        <v>1260</v>
      </c>
      <c r="N23">
        <v>76</v>
      </c>
      <c r="O23">
        <f t="shared" si="4"/>
        <v>1508</v>
      </c>
      <c r="P23">
        <v>587</v>
      </c>
      <c r="Q23">
        <v>313</v>
      </c>
      <c r="R23">
        <v>2408</v>
      </c>
      <c r="V23">
        <v>0.40399999999999997</v>
      </c>
      <c r="Y23">
        <f t="shared" si="1"/>
        <v>0.62624584717607978</v>
      </c>
      <c r="Z23">
        <f t="shared" si="2"/>
        <v>0.24377076411960133</v>
      </c>
      <c r="AA23">
        <v>0.12998338870431894</v>
      </c>
      <c r="AB23" s="2">
        <f t="shared" si="3"/>
        <v>199.28197674418604</v>
      </c>
    </row>
    <row r="24" spans="1:28" x14ac:dyDescent="0.25">
      <c r="A24">
        <v>1989</v>
      </c>
      <c r="B24" t="s">
        <v>18</v>
      </c>
      <c r="C24" t="s">
        <v>19</v>
      </c>
      <c r="D24">
        <v>353982</v>
      </c>
      <c r="E24">
        <v>64281</v>
      </c>
      <c r="F24">
        <v>12861</v>
      </c>
      <c r="G24">
        <v>64576</v>
      </c>
      <c r="H24">
        <v>7364</v>
      </c>
      <c r="I24">
        <v>503064</v>
      </c>
      <c r="J24">
        <v>1207636</v>
      </c>
      <c r="K24" s="1">
        <f t="shared" si="0"/>
        <v>0.4165692311259353</v>
      </c>
      <c r="L24">
        <v>177</v>
      </c>
      <c r="M24">
        <v>1282</v>
      </c>
      <c r="N24">
        <v>121</v>
      </c>
      <c r="O24">
        <f t="shared" si="4"/>
        <v>1580</v>
      </c>
      <c r="P24">
        <v>551</v>
      </c>
      <c r="Q24">
        <v>489</v>
      </c>
      <c r="R24">
        <v>2620</v>
      </c>
      <c r="V24">
        <v>0.40500000000000003</v>
      </c>
      <c r="Y24">
        <f t="shared" si="1"/>
        <v>0.60305343511450382</v>
      </c>
      <c r="Z24">
        <f t="shared" si="2"/>
        <v>0.21030534351145039</v>
      </c>
      <c r="AA24">
        <v>0.18664122137404579</v>
      </c>
      <c r="AB24" s="2">
        <f t="shared" si="3"/>
        <v>192.0091603053435</v>
      </c>
    </row>
    <row r="25" spans="1:28" x14ac:dyDescent="0.25">
      <c r="A25">
        <v>1990</v>
      </c>
      <c r="B25" t="s">
        <v>18</v>
      </c>
      <c r="C25" t="s">
        <v>19</v>
      </c>
      <c r="D25">
        <v>346019</v>
      </c>
      <c r="E25">
        <v>68220</v>
      </c>
      <c r="F25">
        <v>12068</v>
      </c>
      <c r="G25">
        <v>71305</v>
      </c>
      <c r="H25" s="3">
        <v>7538</v>
      </c>
      <c r="I25" s="3">
        <v>505150</v>
      </c>
      <c r="J25" s="3">
        <v>1243548</v>
      </c>
      <c r="K25" s="1">
        <f t="shared" si="0"/>
        <v>0.40621672826461064</v>
      </c>
      <c r="L25">
        <v>196</v>
      </c>
      <c r="M25">
        <v>1392</v>
      </c>
      <c r="N25">
        <v>169</v>
      </c>
      <c r="O25">
        <f t="shared" si="4"/>
        <v>1757</v>
      </c>
      <c r="P25">
        <v>462</v>
      </c>
      <c r="Q25">
        <v>585</v>
      </c>
      <c r="R25">
        <v>2804</v>
      </c>
      <c r="V25">
        <v>0.41200000000000003</v>
      </c>
      <c r="Y25">
        <f t="shared" si="1"/>
        <v>0.62660485021398005</v>
      </c>
      <c r="Z25">
        <f t="shared" si="2"/>
        <v>0.16476462196861627</v>
      </c>
      <c r="AA25">
        <v>0.20792767732962447</v>
      </c>
      <c r="AB25" s="2">
        <f t="shared" si="3"/>
        <v>180.15335235378032</v>
      </c>
    </row>
    <row r="26" spans="1:28" x14ac:dyDescent="0.25">
      <c r="A26">
        <v>1991</v>
      </c>
      <c r="B26" t="s">
        <v>18</v>
      </c>
      <c r="C26" t="s">
        <v>19</v>
      </c>
      <c r="D26">
        <v>334410</v>
      </c>
      <c r="E26">
        <v>64367</v>
      </c>
      <c r="F26">
        <v>12699</v>
      </c>
      <c r="G26">
        <v>76190</v>
      </c>
      <c r="H26">
        <v>7731</v>
      </c>
      <c r="I26">
        <v>495397</v>
      </c>
      <c r="J26">
        <v>1247779</v>
      </c>
      <c r="K26" s="1">
        <f t="shared" si="0"/>
        <v>0.39702303052062904</v>
      </c>
      <c r="L26">
        <v>253</v>
      </c>
      <c r="M26">
        <v>1482</v>
      </c>
      <c r="N26">
        <v>201</v>
      </c>
      <c r="O26">
        <f t="shared" si="4"/>
        <v>1936</v>
      </c>
      <c r="P26">
        <v>385</v>
      </c>
      <c r="Q26">
        <v>591</v>
      </c>
      <c r="R26">
        <v>2912</v>
      </c>
      <c r="V26">
        <v>0.40899999999999997</v>
      </c>
      <c r="W26">
        <v>0.223</v>
      </c>
      <c r="X26">
        <v>5.2999999999999999E-2</v>
      </c>
      <c r="Y26">
        <f t="shared" si="1"/>
        <v>0.6648351648351648</v>
      </c>
      <c r="Z26">
        <f t="shared" si="2"/>
        <v>0.13221153846153846</v>
      </c>
      <c r="AA26">
        <v>0.20254010695187166</v>
      </c>
      <c r="AB26" s="2">
        <f t="shared" si="3"/>
        <v>170.12259615384616</v>
      </c>
    </row>
    <row r="27" spans="1:28" x14ac:dyDescent="0.25">
      <c r="A27">
        <v>1992</v>
      </c>
      <c r="B27" t="s">
        <v>18</v>
      </c>
      <c r="C27" t="s">
        <v>20</v>
      </c>
      <c r="D27">
        <v>203402</v>
      </c>
      <c r="E27">
        <v>63054</v>
      </c>
      <c r="F27">
        <v>10295</v>
      </c>
      <c r="G27">
        <v>75520</v>
      </c>
      <c r="H27">
        <v>6455</v>
      </c>
      <c r="I27">
        <v>358726</v>
      </c>
      <c r="J27">
        <v>1262198</v>
      </c>
      <c r="K27" s="1">
        <f t="shared" si="0"/>
        <v>0.28420739059957312</v>
      </c>
      <c r="L27">
        <v>312</v>
      </c>
      <c r="M27">
        <v>1954</v>
      </c>
      <c r="O27">
        <f t="shared" si="4"/>
        <v>2266</v>
      </c>
      <c r="P27">
        <v>337</v>
      </c>
      <c r="Q27">
        <v>254</v>
      </c>
      <c r="R27">
        <v>2857</v>
      </c>
      <c r="V27">
        <v>0.40500000000000003</v>
      </c>
      <c r="W27">
        <v>0.19800000000000001</v>
      </c>
      <c r="X27">
        <v>7.400000000000001E-2</v>
      </c>
      <c r="Y27">
        <f t="shared" si="1"/>
        <v>0.79313965698284916</v>
      </c>
      <c r="Z27">
        <f t="shared" si="2"/>
        <v>0.11795589779488974</v>
      </c>
      <c r="AA27">
        <v>8.8904445222261111E-2</v>
      </c>
      <c r="AB27" s="2">
        <f t="shared" si="3"/>
        <v>125.56037801890095</v>
      </c>
    </row>
    <row r="28" spans="1:28" x14ac:dyDescent="0.25">
      <c r="A28">
        <v>1993</v>
      </c>
      <c r="B28" t="s">
        <v>18</v>
      </c>
      <c r="C28" t="s">
        <v>20</v>
      </c>
      <c r="D28">
        <v>205252</v>
      </c>
      <c r="E28">
        <v>67273</v>
      </c>
      <c r="G28">
        <v>71600</v>
      </c>
      <c r="H28">
        <v>6637</v>
      </c>
      <c r="I28">
        <v>350762</v>
      </c>
      <c r="J28">
        <v>1242470</v>
      </c>
      <c r="K28" s="1">
        <f t="shared" si="0"/>
        <v>0.28231023686688611</v>
      </c>
      <c r="L28">
        <v>362</v>
      </c>
      <c r="M28">
        <v>2204</v>
      </c>
      <c r="O28">
        <f t="shared" si="4"/>
        <v>2566</v>
      </c>
      <c r="P28">
        <v>272</v>
      </c>
      <c r="Q28">
        <v>272</v>
      </c>
      <c r="R28">
        <v>3110</v>
      </c>
      <c r="V28">
        <v>0.42599999999999999</v>
      </c>
      <c r="W28">
        <v>0.2</v>
      </c>
      <c r="X28">
        <v>7.8E-2</v>
      </c>
      <c r="Y28">
        <f t="shared" si="1"/>
        <v>0.82508038585208998</v>
      </c>
      <c r="Z28">
        <f t="shared" si="2"/>
        <v>8.7459807073954982E-2</v>
      </c>
      <c r="AA28">
        <v>8.7459807073954982E-2</v>
      </c>
      <c r="AB28" s="2">
        <f t="shared" si="3"/>
        <v>112.78520900321543</v>
      </c>
    </row>
    <row r="29" spans="1:28" x14ac:dyDescent="0.25">
      <c r="A29">
        <v>1994</v>
      </c>
      <c r="B29" t="s">
        <v>18</v>
      </c>
      <c r="C29" t="s">
        <v>20</v>
      </c>
      <c r="D29">
        <v>204794</v>
      </c>
      <c r="E29">
        <v>62247</v>
      </c>
      <c r="G29">
        <v>78720</v>
      </c>
      <c r="I29">
        <v>345761</v>
      </c>
      <c r="J29">
        <v>1219722</v>
      </c>
      <c r="K29" s="1">
        <f t="shared" si="0"/>
        <v>0.2834752509178321</v>
      </c>
      <c r="L29">
        <v>432</v>
      </c>
      <c r="M29">
        <v>2475</v>
      </c>
      <c r="O29">
        <f t="shared" si="4"/>
        <v>2907</v>
      </c>
      <c r="P29">
        <v>191</v>
      </c>
      <c r="Q29">
        <v>171</v>
      </c>
      <c r="R29">
        <v>3270</v>
      </c>
      <c r="V29">
        <v>0.436</v>
      </c>
      <c r="W29">
        <v>0.22</v>
      </c>
      <c r="X29">
        <v>9.3000000000000013E-2</v>
      </c>
      <c r="Y29">
        <f t="shared" si="1"/>
        <v>0.88899082568807342</v>
      </c>
      <c r="Z29">
        <f t="shared" si="2"/>
        <v>5.8409785932721711E-2</v>
      </c>
      <c r="AA29">
        <v>5.2309574793514835E-2</v>
      </c>
      <c r="AB29" s="2">
        <f t="shared" si="3"/>
        <v>105.73730886850153</v>
      </c>
    </row>
    <row r="30" spans="1:28" x14ac:dyDescent="0.25">
      <c r="A30">
        <v>1995</v>
      </c>
      <c r="B30" t="s">
        <v>18</v>
      </c>
      <c r="C30" t="s">
        <v>20</v>
      </c>
      <c r="D30">
        <v>212545</v>
      </c>
      <c r="E30">
        <v>61397</v>
      </c>
      <c r="G30">
        <v>73650</v>
      </c>
      <c r="I30">
        <v>347592</v>
      </c>
      <c r="J30">
        <v>1206582</v>
      </c>
      <c r="K30" s="1">
        <f t="shared" si="0"/>
        <v>0.28807988184806338</v>
      </c>
      <c r="L30">
        <v>479</v>
      </c>
      <c r="M30">
        <v>2643</v>
      </c>
      <c r="O30">
        <f t="shared" si="4"/>
        <v>3122</v>
      </c>
      <c r="P30">
        <v>118</v>
      </c>
      <c r="Q30">
        <v>54</v>
      </c>
      <c r="R30">
        <v>3294</v>
      </c>
      <c r="V30">
        <v>0.435</v>
      </c>
      <c r="W30">
        <v>0.222</v>
      </c>
      <c r="X30">
        <v>0.11199999999999999</v>
      </c>
      <c r="Y30">
        <f t="shared" si="1"/>
        <v>0.94778384942319371</v>
      </c>
      <c r="Z30">
        <f t="shared" si="2"/>
        <v>3.5822707953855497E-2</v>
      </c>
      <c r="AA30">
        <v>1.6393442622950821E-2</v>
      </c>
      <c r="AB30" s="2">
        <f t="shared" si="3"/>
        <v>105.52276867030966</v>
      </c>
    </row>
    <row r="31" spans="1:28" x14ac:dyDescent="0.25">
      <c r="A31">
        <v>1996</v>
      </c>
      <c r="B31" t="s">
        <v>18</v>
      </c>
      <c r="C31" t="s">
        <v>20</v>
      </c>
      <c r="D31">
        <v>208973</v>
      </c>
      <c r="E31">
        <v>64288</v>
      </c>
      <c r="G31">
        <v>71681</v>
      </c>
      <c r="I31">
        <v>344942</v>
      </c>
      <c r="J31">
        <v>1208884</v>
      </c>
      <c r="K31" s="1">
        <f t="shared" si="0"/>
        <v>0.28533920541590424</v>
      </c>
      <c r="L31">
        <v>538</v>
      </c>
      <c r="M31">
        <v>2774</v>
      </c>
      <c r="O31">
        <f t="shared" si="4"/>
        <v>3312</v>
      </c>
      <c r="P31">
        <v>52</v>
      </c>
      <c r="Q31">
        <v>51</v>
      </c>
      <c r="R31">
        <v>3416</v>
      </c>
      <c r="V31">
        <v>0.435</v>
      </c>
      <c r="W31">
        <v>0.20899999999999999</v>
      </c>
      <c r="X31">
        <v>0.14000000000000001</v>
      </c>
      <c r="Y31">
        <f t="shared" si="1"/>
        <v>0.96955503512880559</v>
      </c>
      <c r="Z31">
        <f t="shared" si="2"/>
        <v>1.5222482435597189E-2</v>
      </c>
      <c r="AA31">
        <v>1.493411420204978E-2</v>
      </c>
      <c r="AB31" s="2">
        <f t="shared" si="3"/>
        <v>100.97833723653396</v>
      </c>
    </row>
    <row r="32" spans="1:28" x14ac:dyDescent="0.25">
      <c r="A32">
        <v>1997</v>
      </c>
      <c r="B32" t="s">
        <v>18</v>
      </c>
      <c r="C32" t="s">
        <v>20</v>
      </c>
      <c r="D32">
        <v>203764</v>
      </c>
      <c r="E32">
        <v>63260</v>
      </c>
      <c r="G32">
        <v>71848</v>
      </c>
      <c r="I32">
        <v>338872</v>
      </c>
      <c r="J32">
        <v>1218394</v>
      </c>
      <c r="K32" s="1">
        <f t="shared" si="0"/>
        <v>0.27813006301738191</v>
      </c>
      <c r="L32">
        <v>563</v>
      </c>
      <c r="M32">
        <v>2959</v>
      </c>
      <c r="O32">
        <f t="shared" si="4"/>
        <v>3522</v>
      </c>
      <c r="P32">
        <v>32</v>
      </c>
      <c r="Q32">
        <v>36</v>
      </c>
      <c r="R32">
        <v>3591</v>
      </c>
      <c r="U32">
        <v>1198</v>
      </c>
      <c r="V32">
        <v>0.441</v>
      </c>
      <c r="W32">
        <v>0.18899999999999997</v>
      </c>
      <c r="X32">
        <v>0.17600000000000002</v>
      </c>
      <c r="Y32">
        <f t="shared" si="1"/>
        <v>0.9807852965747702</v>
      </c>
      <c r="Z32">
        <f t="shared" si="2"/>
        <v>8.9111668059036475E-3</v>
      </c>
      <c r="AA32">
        <v>1.0027855153203343E-2</v>
      </c>
      <c r="AB32" s="2">
        <f t="shared" si="3"/>
        <v>94.367028682818159</v>
      </c>
    </row>
    <row r="33" spans="1:28" x14ac:dyDescent="0.25">
      <c r="A33">
        <v>1998</v>
      </c>
      <c r="B33" t="s">
        <v>18</v>
      </c>
      <c r="C33" t="s">
        <v>20</v>
      </c>
      <c r="D33">
        <v>200636</v>
      </c>
      <c r="E33">
        <v>66231</v>
      </c>
      <c r="G33">
        <v>70783</v>
      </c>
      <c r="I33">
        <v>337650</v>
      </c>
      <c r="J33">
        <v>1214529</v>
      </c>
      <c r="K33" s="1">
        <f t="shared" si="0"/>
        <v>0.27800900596033523</v>
      </c>
      <c r="L33">
        <v>606</v>
      </c>
      <c r="M33">
        <v>2950</v>
      </c>
      <c r="O33">
        <f t="shared" si="4"/>
        <v>3556</v>
      </c>
      <c r="P33">
        <v>17</v>
      </c>
      <c r="Q33">
        <v>35</v>
      </c>
      <c r="R33">
        <v>3608</v>
      </c>
      <c r="V33">
        <v>0.44299999999999995</v>
      </c>
      <c r="W33">
        <v>0.159</v>
      </c>
      <c r="X33">
        <v>0.20100000000000001</v>
      </c>
      <c r="Y33">
        <f t="shared" si="1"/>
        <v>0.98558758314855877</v>
      </c>
      <c r="Z33">
        <f t="shared" si="2"/>
        <v>4.7117516629711755E-3</v>
      </c>
      <c r="AA33">
        <v>9.7006651884700666E-3</v>
      </c>
      <c r="AB33" s="2">
        <f t="shared" si="3"/>
        <v>93.583702882483365</v>
      </c>
    </row>
    <row r="34" spans="1:28" x14ac:dyDescent="0.25">
      <c r="A34">
        <v>1999</v>
      </c>
      <c r="B34" t="s">
        <v>18</v>
      </c>
      <c r="C34" t="s">
        <v>20</v>
      </c>
      <c r="D34">
        <v>198381</v>
      </c>
      <c r="E34">
        <v>66262</v>
      </c>
      <c r="G34">
        <v>72598</v>
      </c>
      <c r="I34">
        <v>337241</v>
      </c>
      <c r="J34">
        <v>1207555</v>
      </c>
      <c r="K34" s="1">
        <f t="shared" ref="K34:K68" si="5">I34/J34</f>
        <v>0.27927589219538657</v>
      </c>
      <c r="L34">
        <v>631</v>
      </c>
      <c r="M34">
        <v>3007</v>
      </c>
      <c r="O34">
        <f t="shared" si="4"/>
        <v>3638</v>
      </c>
      <c r="P34">
        <v>14</v>
      </c>
      <c r="Q34">
        <v>51</v>
      </c>
      <c r="R34">
        <v>3704</v>
      </c>
      <c r="V34">
        <v>0.44299999999999995</v>
      </c>
      <c r="W34">
        <v>0.13800000000000001</v>
      </c>
      <c r="X34">
        <v>0.22399999999999998</v>
      </c>
      <c r="Y34">
        <f t="shared" si="1"/>
        <v>0.9821814254859611</v>
      </c>
      <c r="Z34">
        <f t="shared" si="2"/>
        <v>3.7796976241900649E-3</v>
      </c>
      <c r="AA34">
        <v>1.3772616797191467E-2</v>
      </c>
      <c r="AB34" s="2">
        <f t="shared" si="3"/>
        <v>91.047786177105834</v>
      </c>
    </row>
    <row r="35" spans="1:28" x14ac:dyDescent="0.25">
      <c r="A35">
        <v>2000</v>
      </c>
      <c r="B35" t="s">
        <v>18</v>
      </c>
      <c r="C35" t="s">
        <v>20</v>
      </c>
      <c r="D35">
        <v>203230</v>
      </c>
      <c r="E35">
        <v>68808</v>
      </c>
      <c r="G35">
        <v>73619</v>
      </c>
      <c r="I35">
        <v>345657</v>
      </c>
      <c r="J35">
        <v>1199418</v>
      </c>
      <c r="K35" s="1">
        <f t="shared" si="5"/>
        <v>0.28818727082635076</v>
      </c>
      <c r="L35">
        <v>642</v>
      </c>
      <c r="M35">
        <v>3018</v>
      </c>
      <c r="O35">
        <f t="shared" si="4"/>
        <v>3660</v>
      </c>
      <c r="P35">
        <v>10</v>
      </c>
      <c r="Q35">
        <v>95</v>
      </c>
      <c r="R35">
        <v>3765</v>
      </c>
      <c r="V35">
        <v>0.442</v>
      </c>
      <c r="W35">
        <v>0.11800000000000001</v>
      </c>
      <c r="X35">
        <v>0.248</v>
      </c>
      <c r="Y35">
        <f t="shared" si="1"/>
        <v>0.97211155378486058</v>
      </c>
      <c r="Z35">
        <f t="shared" si="2"/>
        <v>2.6560424966799467E-3</v>
      </c>
      <c r="AA35">
        <v>2.5232403718459494E-2</v>
      </c>
      <c r="AB35" s="2">
        <f t="shared" si="3"/>
        <v>91.807968127490042</v>
      </c>
    </row>
    <row r="36" spans="1:28" x14ac:dyDescent="0.25">
      <c r="A36">
        <v>2001</v>
      </c>
      <c r="B36" t="s">
        <v>18</v>
      </c>
      <c r="C36" t="s">
        <v>20</v>
      </c>
      <c r="D36">
        <v>194869</v>
      </c>
      <c r="E36">
        <v>69036</v>
      </c>
      <c r="G36">
        <v>75896</v>
      </c>
      <c r="I36">
        <v>339801</v>
      </c>
      <c r="J36">
        <v>1202303</v>
      </c>
      <c r="K36" s="1">
        <f t="shared" si="5"/>
        <v>0.28262509533786406</v>
      </c>
      <c r="L36">
        <v>672</v>
      </c>
      <c r="M36">
        <v>3139</v>
      </c>
      <c r="O36">
        <f t="shared" si="4"/>
        <v>3811</v>
      </c>
      <c r="P36">
        <v>10</v>
      </c>
      <c r="Q36">
        <v>261</v>
      </c>
      <c r="R36">
        <v>4082</v>
      </c>
      <c r="V36">
        <v>0.44400000000000001</v>
      </c>
      <c r="Y36">
        <f t="shared" si="1"/>
        <v>0.93361097501224888</v>
      </c>
      <c r="Z36">
        <f t="shared" si="2"/>
        <v>2.4497795198432141E-3</v>
      </c>
      <c r="AA36">
        <v>6.3939245467907885E-2</v>
      </c>
      <c r="AB36" s="2">
        <f t="shared" si="3"/>
        <v>83.2437530622244</v>
      </c>
    </row>
    <row r="37" spans="1:28" x14ac:dyDescent="0.25">
      <c r="A37">
        <v>2002</v>
      </c>
      <c r="B37" t="s">
        <v>18</v>
      </c>
      <c r="C37" t="s">
        <v>20</v>
      </c>
      <c r="D37">
        <v>190582</v>
      </c>
      <c r="E37">
        <v>71374</v>
      </c>
      <c r="G37">
        <v>75403</v>
      </c>
      <c r="I37">
        <v>337359</v>
      </c>
      <c r="J37">
        <v>1207021</v>
      </c>
      <c r="K37" s="1">
        <f t="shared" si="5"/>
        <v>0.27949720841642356</v>
      </c>
      <c r="L37">
        <v>677</v>
      </c>
      <c r="M37">
        <v>3175</v>
      </c>
      <c r="O37">
        <f t="shared" si="4"/>
        <v>3852</v>
      </c>
      <c r="P37">
        <v>8</v>
      </c>
      <c r="Q37">
        <v>282</v>
      </c>
      <c r="R37">
        <v>4142</v>
      </c>
      <c r="V37">
        <v>0.44900000000000001</v>
      </c>
      <c r="Y37">
        <f t="shared" si="1"/>
        <v>0.92998551424432641</v>
      </c>
      <c r="Z37">
        <f t="shared" si="2"/>
        <v>1.9314340898116851E-3</v>
      </c>
      <c r="AA37">
        <v>6.8083051665861899E-2</v>
      </c>
      <c r="AB37" s="2">
        <f t="shared" si="3"/>
        <v>81.448334138097536</v>
      </c>
    </row>
    <row r="38" spans="1:28" x14ac:dyDescent="0.25">
      <c r="A38">
        <v>2003</v>
      </c>
      <c r="B38" t="s">
        <v>18</v>
      </c>
      <c r="C38" t="s">
        <v>20</v>
      </c>
      <c r="D38">
        <v>191694</v>
      </c>
      <c r="E38">
        <v>73017</v>
      </c>
      <c r="G38">
        <v>76091</v>
      </c>
      <c r="I38">
        <v>340802</v>
      </c>
      <c r="J38">
        <v>1206612</v>
      </c>
      <c r="K38" s="1">
        <f t="shared" si="5"/>
        <v>0.28244539255369583</v>
      </c>
      <c r="L38">
        <v>700</v>
      </c>
      <c r="M38">
        <v>3200</v>
      </c>
      <c r="O38">
        <f t="shared" si="4"/>
        <v>3900</v>
      </c>
      <c r="P38">
        <v>3</v>
      </c>
      <c r="Q38">
        <v>265</v>
      </c>
      <c r="R38">
        <v>4168</v>
      </c>
      <c r="U38">
        <v>601</v>
      </c>
      <c r="V38">
        <v>0.45100000000000001</v>
      </c>
      <c r="W38">
        <v>9.8000000000000004E-2</v>
      </c>
      <c r="X38">
        <v>0.27300000000000002</v>
      </c>
      <c r="Y38">
        <f t="shared" si="1"/>
        <v>0.93570057581573896</v>
      </c>
      <c r="Z38">
        <f t="shared" si="2"/>
        <v>7.1976967370441462E-4</v>
      </c>
      <c r="AA38">
        <v>6.3579654510556624E-2</v>
      </c>
      <c r="AB38" s="2">
        <f t="shared" ref="AB38:AB57" si="6">I38/R38</f>
        <v>81.76631477927063</v>
      </c>
    </row>
    <row r="39" spans="1:28" x14ac:dyDescent="0.25">
      <c r="A39">
        <v>2004</v>
      </c>
      <c r="B39" t="s">
        <v>18</v>
      </c>
      <c r="C39" t="s">
        <v>20</v>
      </c>
      <c r="D39">
        <v>189222</v>
      </c>
      <c r="E39">
        <v>74121</v>
      </c>
      <c r="G39">
        <v>77992</v>
      </c>
      <c r="I39">
        <v>341335</v>
      </c>
      <c r="J39">
        <v>1207768</v>
      </c>
      <c r="K39" s="1">
        <f t="shared" si="5"/>
        <v>0.28261636340754187</v>
      </c>
      <c r="L39">
        <v>700</v>
      </c>
      <c r="M39">
        <v>3210</v>
      </c>
      <c r="O39">
        <f t="shared" si="4"/>
        <v>3910</v>
      </c>
      <c r="P39">
        <v>3</v>
      </c>
      <c r="Q39">
        <v>250</v>
      </c>
      <c r="R39">
        <v>4166</v>
      </c>
      <c r="U39">
        <v>786</v>
      </c>
      <c r="V39">
        <v>0.45899999999999996</v>
      </c>
      <c r="Y39">
        <f t="shared" si="1"/>
        <v>0.93855016802688429</v>
      </c>
      <c r="Z39">
        <f t="shared" si="2"/>
        <v>7.2011521843494961E-4</v>
      </c>
      <c r="AA39">
        <v>6.0052846504924332E-2</v>
      </c>
      <c r="AB39" s="2">
        <f t="shared" si="6"/>
        <v>81.93350936149784</v>
      </c>
    </row>
    <row r="40" spans="1:28" x14ac:dyDescent="0.25">
      <c r="A40">
        <v>2005</v>
      </c>
      <c r="B40" t="s">
        <v>18</v>
      </c>
      <c r="C40" t="s">
        <v>20</v>
      </c>
      <c r="D40">
        <v>183621</v>
      </c>
      <c r="E40">
        <v>74317</v>
      </c>
      <c r="G40">
        <v>77767</v>
      </c>
      <c r="I40">
        <v>335705</v>
      </c>
      <c r="J40">
        <v>1204020</v>
      </c>
      <c r="K40" s="1">
        <f t="shared" si="5"/>
        <v>0.2788201192671218</v>
      </c>
      <c r="L40">
        <v>708</v>
      </c>
      <c r="M40">
        <v>3217</v>
      </c>
      <c r="O40">
        <f t="shared" si="4"/>
        <v>3925</v>
      </c>
      <c r="P40">
        <v>3</v>
      </c>
      <c r="Q40">
        <v>146</v>
      </c>
      <c r="R40">
        <v>4080</v>
      </c>
      <c r="S40">
        <v>2190</v>
      </c>
      <c r="T40">
        <v>1884</v>
      </c>
      <c r="U40">
        <v>638</v>
      </c>
      <c r="V40">
        <v>0.46244477172312226</v>
      </c>
      <c r="Y40">
        <f t="shared" si="1"/>
        <v>0.96200980392156865</v>
      </c>
      <c r="Z40">
        <f t="shared" si="2"/>
        <v>7.3529411764705881E-4</v>
      </c>
      <c r="AA40">
        <v>3.5837015218458515E-2</v>
      </c>
      <c r="AB40" s="2">
        <f t="shared" si="6"/>
        <v>82.280637254901961</v>
      </c>
    </row>
    <row r="41" spans="1:28" x14ac:dyDescent="0.25">
      <c r="A41">
        <v>2006</v>
      </c>
      <c r="B41" t="s">
        <v>18</v>
      </c>
      <c r="C41" t="s">
        <v>20</v>
      </c>
      <c r="D41">
        <v>178406</v>
      </c>
      <c r="E41">
        <v>73947</v>
      </c>
      <c r="G41">
        <v>77852</v>
      </c>
      <c r="I41">
        <v>330205</v>
      </c>
      <c r="J41">
        <v>1182708</v>
      </c>
      <c r="K41" s="1">
        <f t="shared" si="5"/>
        <v>0.27919401914927439</v>
      </c>
      <c r="L41">
        <v>703</v>
      </c>
      <c r="M41">
        <v>3212</v>
      </c>
      <c r="O41">
        <f t="shared" si="4"/>
        <v>3915</v>
      </c>
      <c r="P41">
        <v>2</v>
      </c>
      <c r="Q41">
        <v>125</v>
      </c>
      <c r="R41">
        <v>4046</v>
      </c>
      <c r="S41">
        <v>2148</v>
      </c>
      <c r="T41">
        <v>1894</v>
      </c>
      <c r="U41">
        <v>640</v>
      </c>
      <c r="V41">
        <v>0.46857991093518059</v>
      </c>
      <c r="Y41">
        <f t="shared" si="1"/>
        <v>0.96762234305486905</v>
      </c>
      <c r="Z41">
        <f t="shared" si="2"/>
        <v>4.9431537320810673E-4</v>
      </c>
      <c r="AA41">
        <v>3.0925284512617515E-2</v>
      </c>
      <c r="AB41" s="2">
        <f t="shared" si="6"/>
        <v>81.61270390509145</v>
      </c>
    </row>
    <row r="42" spans="1:28" x14ac:dyDescent="0.25">
      <c r="A42">
        <v>2007</v>
      </c>
      <c r="B42" t="s">
        <v>18</v>
      </c>
      <c r="C42" t="s">
        <v>20</v>
      </c>
      <c r="D42">
        <v>170197</v>
      </c>
      <c r="E42">
        <v>74343</v>
      </c>
      <c r="G42">
        <v>75244</v>
      </c>
      <c r="I42">
        <v>319784</v>
      </c>
      <c r="J42">
        <v>1160365</v>
      </c>
      <c r="K42" s="1">
        <f t="shared" si="5"/>
        <v>0.27558914651855237</v>
      </c>
      <c r="L42">
        <v>708</v>
      </c>
      <c r="M42">
        <v>3171</v>
      </c>
      <c r="O42">
        <f t="shared" si="4"/>
        <v>3879</v>
      </c>
      <c r="P42">
        <v>2</v>
      </c>
      <c r="Q42">
        <v>95</v>
      </c>
      <c r="R42">
        <v>3979</v>
      </c>
      <c r="S42">
        <v>2108</v>
      </c>
      <c r="T42">
        <v>1868</v>
      </c>
      <c r="U42">
        <v>996</v>
      </c>
      <c r="V42">
        <v>0.46981891348088534</v>
      </c>
      <c r="W42">
        <v>9.0999999999999998E-2</v>
      </c>
      <c r="X42">
        <v>0.27800000000000002</v>
      </c>
      <c r="Y42">
        <f t="shared" si="1"/>
        <v>0.97486805730082937</v>
      </c>
      <c r="Z42">
        <f t="shared" si="2"/>
        <v>5.0263885398341287E-4</v>
      </c>
      <c r="AA42">
        <v>2.3893360160965795E-2</v>
      </c>
      <c r="AB42" s="2">
        <f t="shared" si="6"/>
        <v>80.36793164111586</v>
      </c>
    </row>
    <row r="43" spans="1:28" x14ac:dyDescent="0.25">
      <c r="A43">
        <v>2008</v>
      </c>
      <c r="B43" t="s">
        <v>18</v>
      </c>
      <c r="C43" t="s">
        <v>20</v>
      </c>
      <c r="D43">
        <v>165453</v>
      </c>
      <c r="E43">
        <v>74878</v>
      </c>
      <c r="G43">
        <v>76799</v>
      </c>
      <c r="I43">
        <v>317130</v>
      </c>
      <c r="J43">
        <v>1137281</v>
      </c>
      <c r="K43" s="1">
        <f t="shared" si="5"/>
        <v>0.27884929054472907</v>
      </c>
      <c r="L43">
        <v>691</v>
      </c>
      <c r="M43">
        <v>3088</v>
      </c>
      <c r="O43">
        <f t="shared" si="4"/>
        <v>3779</v>
      </c>
      <c r="P43">
        <v>2</v>
      </c>
      <c r="Q43">
        <v>112</v>
      </c>
      <c r="R43">
        <v>3895</v>
      </c>
      <c r="S43">
        <v>2023</v>
      </c>
      <c r="T43">
        <v>1870</v>
      </c>
      <c r="U43">
        <v>1223</v>
      </c>
      <c r="V43">
        <v>0.48034934497816595</v>
      </c>
      <c r="Y43">
        <f t="shared" si="1"/>
        <v>0.97021822849807449</v>
      </c>
      <c r="Z43">
        <f t="shared" si="2"/>
        <v>5.1347881899871633E-4</v>
      </c>
      <c r="AA43">
        <v>2.8769586437194964E-2</v>
      </c>
      <c r="AB43" s="2">
        <f t="shared" si="6"/>
        <v>81.419768934531447</v>
      </c>
    </row>
    <row r="44" spans="1:28" x14ac:dyDescent="0.25">
      <c r="A44">
        <v>2009</v>
      </c>
      <c r="B44" t="s">
        <v>18</v>
      </c>
      <c r="C44" t="s">
        <v>20</v>
      </c>
      <c r="D44">
        <v>167508</v>
      </c>
      <c r="E44">
        <v>75311</v>
      </c>
      <c r="G44">
        <v>76735</v>
      </c>
      <c r="I44">
        <v>319554</v>
      </c>
      <c r="J44">
        <v>1121952</v>
      </c>
      <c r="K44" s="1">
        <f t="shared" si="5"/>
        <v>0.28481967142979381</v>
      </c>
      <c r="L44">
        <v>686</v>
      </c>
      <c r="M44">
        <v>3042</v>
      </c>
      <c r="O44">
        <f t="shared" si="4"/>
        <v>3728</v>
      </c>
      <c r="P44">
        <v>2</v>
      </c>
      <c r="Q44">
        <v>142</v>
      </c>
      <c r="R44">
        <v>3874</v>
      </c>
      <c r="S44">
        <v>2007</v>
      </c>
      <c r="T44">
        <v>1865</v>
      </c>
      <c r="U44">
        <v>1279</v>
      </c>
      <c r="V44">
        <v>0.48166322314049587</v>
      </c>
      <c r="Y44">
        <f t="shared" si="1"/>
        <v>0.96231285493030461</v>
      </c>
      <c r="Z44">
        <f t="shared" si="2"/>
        <v>5.1626226122870422E-4</v>
      </c>
      <c r="AA44">
        <v>3.6673553719008267E-2</v>
      </c>
      <c r="AB44" s="2">
        <f t="shared" si="6"/>
        <v>82.48683531233867</v>
      </c>
    </row>
    <row r="45" spans="1:28" x14ac:dyDescent="0.25">
      <c r="A45">
        <v>2010</v>
      </c>
      <c r="B45" t="s">
        <v>18</v>
      </c>
      <c r="C45" t="s">
        <v>20</v>
      </c>
      <c r="D45">
        <v>336006</v>
      </c>
      <c r="E45">
        <v>77313</v>
      </c>
      <c r="G45">
        <v>78929</v>
      </c>
      <c r="I45">
        <v>492248</v>
      </c>
      <c r="J45">
        <v>1115986</v>
      </c>
      <c r="K45" s="1">
        <f t="shared" si="5"/>
        <v>0.4410879706376245</v>
      </c>
      <c r="L45">
        <v>677</v>
      </c>
      <c r="M45">
        <v>2988</v>
      </c>
      <c r="O45">
        <f t="shared" si="4"/>
        <v>3665</v>
      </c>
      <c r="P45">
        <v>2</v>
      </c>
      <c r="Q45">
        <v>244</v>
      </c>
      <c r="R45">
        <v>3916</v>
      </c>
      <c r="S45">
        <v>2008</v>
      </c>
      <c r="T45">
        <v>1903</v>
      </c>
      <c r="U45">
        <v>1193</v>
      </c>
      <c r="V45">
        <v>0.48657632319099975</v>
      </c>
      <c r="Y45">
        <f t="shared" si="1"/>
        <v>0.93590398365679262</v>
      </c>
      <c r="Z45">
        <f t="shared" si="2"/>
        <v>5.1072522982635344E-4</v>
      </c>
      <c r="AA45">
        <v>6.2388136026591663E-2</v>
      </c>
      <c r="AB45" s="2">
        <f t="shared" si="6"/>
        <v>125.70173646578141</v>
      </c>
    </row>
    <row r="46" spans="1:28" x14ac:dyDescent="0.25">
      <c r="A46">
        <v>2011</v>
      </c>
      <c r="B46" t="s">
        <v>18</v>
      </c>
      <c r="C46" t="s">
        <v>20</v>
      </c>
      <c r="D46">
        <v>338960</v>
      </c>
      <c r="E46">
        <v>77580</v>
      </c>
      <c r="G46">
        <v>81009</v>
      </c>
      <c r="I46">
        <v>497549</v>
      </c>
      <c r="J46">
        <v>1125914</v>
      </c>
      <c r="K46" s="1">
        <f t="shared" si="5"/>
        <v>0.44190675309126631</v>
      </c>
      <c r="L46">
        <v>678</v>
      </c>
      <c r="M46">
        <v>2945</v>
      </c>
      <c r="O46">
        <f t="shared" si="4"/>
        <v>3623</v>
      </c>
      <c r="P46">
        <v>2</v>
      </c>
      <c r="Q46">
        <v>259</v>
      </c>
      <c r="R46">
        <v>3888</v>
      </c>
      <c r="S46">
        <v>2008</v>
      </c>
      <c r="T46">
        <v>1876</v>
      </c>
      <c r="U46">
        <v>1410</v>
      </c>
      <c r="V46">
        <v>0.48300720906282185</v>
      </c>
      <c r="Y46">
        <f t="shared" si="1"/>
        <v>0.93184156378600824</v>
      </c>
      <c r="Z46">
        <f t="shared" si="2"/>
        <v>5.1440329218107E-4</v>
      </c>
      <c r="AA46">
        <v>6.6683831101956748E-2</v>
      </c>
      <c r="AB46" s="2">
        <f t="shared" si="6"/>
        <v>127.97042181069959</v>
      </c>
    </row>
    <row r="47" spans="1:28" x14ac:dyDescent="0.25">
      <c r="A47">
        <v>2012</v>
      </c>
      <c r="B47" t="s">
        <v>18</v>
      </c>
      <c r="C47" t="s">
        <v>20</v>
      </c>
      <c r="D47">
        <v>341349</v>
      </c>
      <c r="E47">
        <v>79050</v>
      </c>
      <c r="G47">
        <v>79849</v>
      </c>
      <c r="I47">
        <v>500248</v>
      </c>
      <c r="J47">
        <v>1135383</v>
      </c>
      <c r="K47" s="1">
        <f t="shared" si="5"/>
        <v>0.44059845884604576</v>
      </c>
      <c r="L47">
        <v>690</v>
      </c>
      <c r="M47">
        <v>2926</v>
      </c>
      <c r="O47">
        <f t="shared" si="4"/>
        <v>3616</v>
      </c>
      <c r="P47">
        <v>2</v>
      </c>
      <c r="Q47">
        <v>307</v>
      </c>
      <c r="R47">
        <v>3928</v>
      </c>
      <c r="S47">
        <v>2012</v>
      </c>
      <c r="T47">
        <v>1913</v>
      </c>
      <c r="U47">
        <v>1368</v>
      </c>
      <c r="V47">
        <v>0.48738853503184715</v>
      </c>
      <c r="X47">
        <v>0.31</v>
      </c>
      <c r="Y47">
        <f t="shared" si="1"/>
        <v>0.92057026476578407</v>
      </c>
      <c r="Z47">
        <f t="shared" si="2"/>
        <v>5.0916496945010179E-4</v>
      </c>
      <c r="AA47">
        <v>7.8216560509554139E-2</v>
      </c>
      <c r="AB47" s="2">
        <f t="shared" si="6"/>
        <v>127.35437881873727</v>
      </c>
    </row>
    <row r="48" spans="1:28" x14ac:dyDescent="0.25">
      <c r="A48">
        <v>2013</v>
      </c>
      <c r="B48" t="s">
        <v>18</v>
      </c>
      <c r="C48" t="s">
        <v>20</v>
      </c>
      <c r="D48">
        <v>350125</v>
      </c>
      <c r="E48">
        <v>79118</v>
      </c>
      <c r="G48">
        <v>80719</v>
      </c>
      <c r="I48">
        <v>509962</v>
      </c>
      <c r="J48">
        <v>1152439</v>
      </c>
      <c r="K48" s="1">
        <f t="shared" si="5"/>
        <v>0.44250671835993055</v>
      </c>
      <c r="L48">
        <v>701</v>
      </c>
      <c r="M48">
        <v>2962</v>
      </c>
      <c r="O48">
        <f t="shared" si="4"/>
        <v>3663</v>
      </c>
      <c r="P48">
        <v>2</v>
      </c>
      <c r="Q48">
        <v>374</v>
      </c>
      <c r="R48">
        <v>4041</v>
      </c>
      <c r="S48">
        <v>2065</v>
      </c>
      <c r="T48">
        <v>1974</v>
      </c>
      <c r="U48">
        <v>1421</v>
      </c>
      <c r="V48">
        <v>0.48873483535528595</v>
      </c>
      <c r="Y48">
        <f t="shared" si="1"/>
        <v>0.90645879732739421</v>
      </c>
      <c r="Z48">
        <f t="shared" si="2"/>
        <v>4.9492699826775548E-4</v>
      </c>
      <c r="AA48">
        <v>9.2597177519187918E-2</v>
      </c>
      <c r="AB48" s="2">
        <f t="shared" si="6"/>
        <v>126.19698094531057</v>
      </c>
    </row>
    <row r="49" spans="1:28" x14ac:dyDescent="0.25">
      <c r="A49">
        <v>2014</v>
      </c>
      <c r="B49" t="s">
        <v>18</v>
      </c>
      <c r="C49" t="s">
        <v>20</v>
      </c>
      <c r="D49">
        <v>356024</v>
      </c>
      <c r="E49">
        <v>82357</v>
      </c>
      <c r="G49">
        <v>82309</v>
      </c>
      <c r="I49">
        <v>520690</v>
      </c>
      <c r="J49">
        <v>1178924</v>
      </c>
      <c r="K49" s="1">
        <f t="shared" si="5"/>
        <v>0.4416654508687583</v>
      </c>
      <c r="O49" s="2">
        <f t="shared" ref="O49:O55" si="7">R49*Y49</f>
        <v>3860.7999999999997</v>
      </c>
      <c r="P49">
        <v>0</v>
      </c>
      <c r="Q49" s="2">
        <f t="shared" ref="Q49:Q57" si="8">R49*AA49</f>
        <v>203.20000000000002</v>
      </c>
      <c r="R49">
        <v>4064</v>
      </c>
      <c r="U49">
        <v>1600</v>
      </c>
      <c r="V49">
        <v>0.49099999999999999</v>
      </c>
      <c r="Y49">
        <v>0.95</v>
      </c>
      <c r="Z49">
        <f t="shared" si="2"/>
        <v>0</v>
      </c>
      <c r="AA49">
        <v>0.05</v>
      </c>
      <c r="AB49" s="2">
        <f t="shared" si="6"/>
        <v>128.12253937007873</v>
      </c>
    </row>
    <row r="50" spans="1:28" x14ac:dyDescent="0.25">
      <c r="A50">
        <v>2015</v>
      </c>
      <c r="B50" t="s">
        <v>18</v>
      </c>
      <c r="C50" t="s">
        <v>20</v>
      </c>
      <c r="D50">
        <v>364524</v>
      </c>
      <c r="E50">
        <v>89497</v>
      </c>
      <c r="G50">
        <v>84963</v>
      </c>
      <c r="I50">
        <v>538984</v>
      </c>
      <c r="J50">
        <v>1223378</v>
      </c>
      <c r="K50" s="1">
        <f t="shared" si="5"/>
        <v>0.44057028980413249</v>
      </c>
      <c r="O50" s="2">
        <f t="shared" si="7"/>
        <v>3981.0549999999998</v>
      </c>
      <c r="P50">
        <v>0</v>
      </c>
      <c r="Q50" s="2">
        <f t="shared" si="8"/>
        <v>213.94499999999999</v>
      </c>
      <c r="R50">
        <v>4195</v>
      </c>
      <c r="U50">
        <v>1727</v>
      </c>
      <c r="V50">
        <v>0.48899999999999999</v>
      </c>
      <c r="Y50">
        <v>0.94899999999999995</v>
      </c>
      <c r="Z50">
        <f t="shared" ref="Z50:Z56" si="9">P50/R50</f>
        <v>0</v>
      </c>
      <c r="AA50">
        <v>5.0999999999999997E-2</v>
      </c>
      <c r="AB50" s="2">
        <f t="shared" si="6"/>
        <v>128.48247914183551</v>
      </c>
    </row>
    <row r="51" spans="1:28" x14ac:dyDescent="0.25">
      <c r="A51">
        <v>2016</v>
      </c>
      <c r="B51" t="s">
        <v>18</v>
      </c>
      <c r="C51" t="s">
        <v>20</v>
      </c>
      <c r="D51">
        <v>363337</v>
      </c>
      <c r="E51">
        <v>96012</v>
      </c>
      <c r="G51">
        <v>93013</v>
      </c>
      <c r="I51">
        <v>552362</v>
      </c>
      <c r="J51">
        <v>1264369</v>
      </c>
      <c r="K51" s="1">
        <f t="shared" si="5"/>
        <v>0.43686771820568204</v>
      </c>
      <c r="O51" s="2">
        <f t="shared" si="7"/>
        <v>4028.7420000000002</v>
      </c>
      <c r="P51">
        <v>0</v>
      </c>
      <c r="Q51" s="2">
        <f t="shared" si="8"/>
        <v>317.25799999999998</v>
      </c>
      <c r="R51">
        <v>4346</v>
      </c>
      <c r="U51">
        <v>1852</v>
      </c>
      <c r="V51">
        <v>0.48899999999999999</v>
      </c>
      <c r="Y51">
        <v>0.92700000000000005</v>
      </c>
      <c r="Z51">
        <f t="shared" si="9"/>
        <v>0</v>
      </c>
      <c r="AA51">
        <v>7.2999999999999995E-2</v>
      </c>
      <c r="AB51" s="2">
        <f t="shared" si="6"/>
        <v>127.0966405890474</v>
      </c>
    </row>
    <row r="52" spans="1:28" x14ac:dyDescent="0.25">
      <c r="A52">
        <v>2017</v>
      </c>
      <c r="B52" t="s">
        <v>18</v>
      </c>
      <c r="C52" t="s">
        <v>20</v>
      </c>
      <c r="D52">
        <v>359834</v>
      </c>
      <c r="E52">
        <v>97084</v>
      </c>
      <c r="G52">
        <v>102062</v>
      </c>
      <c r="I52">
        <v>558980</v>
      </c>
      <c r="J52">
        <v>1290711</v>
      </c>
      <c r="K52" s="1">
        <f t="shared" si="5"/>
        <v>0.43307913235418311</v>
      </c>
      <c r="O52" s="2">
        <f t="shared" si="7"/>
        <v>4074.0243999999998</v>
      </c>
      <c r="P52">
        <v>0</v>
      </c>
      <c r="Q52" s="2">
        <f t="shared" si="8"/>
        <v>399.97559999999999</v>
      </c>
      <c r="R52">
        <v>4474</v>
      </c>
      <c r="U52">
        <v>2092</v>
      </c>
      <c r="V52">
        <v>0.49</v>
      </c>
      <c r="Y52">
        <v>0.91059999999999997</v>
      </c>
      <c r="Z52">
        <f t="shared" si="9"/>
        <v>0</v>
      </c>
      <c r="AA52">
        <v>8.9399999999999993E-2</v>
      </c>
      <c r="AB52" s="2">
        <f t="shared" si="6"/>
        <v>124.93965131873044</v>
      </c>
    </row>
    <row r="53" spans="1:28" x14ac:dyDescent="0.25">
      <c r="A53">
        <v>2018</v>
      </c>
      <c r="B53" t="s">
        <v>18</v>
      </c>
      <c r="C53" t="s">
        <v>20</v>
      </c>
      <c r="D53">
        <v>358907</v>
      </c>
      <c r="E53">
        <v>97438</v>
      </c>
      <c r="G53">
        <v>101984</v>
      </c>
      <c r="I53">
        <v>558329</v>
      </c>
      <c r="J53">
        <v>1281593</v>
      </c>
      <c r="K53" s="1">
        <f t="shared" si="5"/>
        <v>0.4356523482884192</v>
      </c>
      <c r="O53" s="2">
        <f t="shared" si="7"/>
        <v>4052.23</v>
      </c>
      <c r="P53">
        <v>0</v>
      </c>
      <c r="Q53" s="2">
        <f t="shared" si="8"/>
        <v>400.77</v>
      </c>
      <c r="R53">
        <v>4453</v>
      </c>
      <c r="U53">
        <v>2142</v>
      </c>
      <c r="V53">
        <v>0.48899999999999999</v>
      </c>
      <c r="Y53">
        <v>0.91</v>
      </c>
      <c r="Z53">
        <f t="shared" si="9"/>
        <v>0</v>
      </c>
      <c r="AA53">
        <v>0.09</v>
      </c>
      <c r="AB53" s="2">
        <f t="shared" si="6"/>
        <v>125.38266337300696</v>
      </c>
    </row>
    <row r="54" spans="1:28" x14ac:dyDescent="0.25">
      <c r="A54">
        <v>2019</v>
      </c>
      <c r="B54" t="s">
        <v>18</v>
      </c>
      <c r="C54" t="s">
        <v>21</v>
      </c>
      <c r="D54">
        <v>434015</v>
      </c>
      <c r="E54">
        <v>114982</v>
      </c>
      <c r="G54">
        <v>102102</v>
      </c>
      <c r="I54">
        <v>651099</v>
      </c>
      <c r="J54">
        <v>1275714</v>
      </c>
      <c r="K54" s="1">
        <f t="shared" si="5"/>
        <v>0.51038006951401338</v>
      </c>
      <c r="O54" s="2">
        <f t="shared" si="7"/>
        <v>4060.0210000000002</v>
      </c>
      <c r="P54">
        <v>0</v>
      </c>
      <c r="Q54" s="2">
        <f t="shared" si="8"/>
        <v>272.97899999999998</v>
      </c>
      <c r="R54">
        <v>4333</v>
      </c>
      <c r="U54">
        <v>2178</v>
      </c>
      <c r="V54">
        <v>0.49</v>
      </c>
      <c r="Y54">
        <v>0.93700000000000006</v>
      </c>
      <c r="Z54">
        <f t="shared" si="9"/>
        <v>0</v>
      </c>
      <c r="AA54">
        <v>6.3E-2</v>
      </c>
      <c r="AB54" s="2">
        <f t="shared" si="6"/>
        <v>150.26517424417264</v>
      </c>
    </row>
    <row r="55" spans="1:28" x14ac:dyDescent="0.25">
      <c r="A55">
        <v>2020</v>
      </c>
      <c r="B55" t="s">
        <v>18</v>
      </c>
      <c r="C55" t="s">
        <v>21</v>
      </c>
      <c r="D55">
        <v>444321</v>
      </c>
      <c r="E55">
        <v>128573</v>
      </c>
      <c r="G55">
        <v>94974</v>
      </c>
      <c r="I55">
        <v>667868</v>
      </c>
      <c r="J55">
        <v>1264916</v>
      </c>
      <c r="K55" s="1">
        <f t="shared" si="5"/>
        <v>0.52799395374870739</v>
      </c>
      <c r="O55" s="2">
        <f t="shared" si="7"/>
        <v>4064.2419999999997</v>
      </c>
      <c r="P55">
        <v>0</v>
      </c>
      <c r="Q55" s="2">
        <f t="shared" si="8"/>
        <v>173.75799999999998</v>
      </c>
      <c r="R55">
        <v>4238</v>
      </c>
      <c r="U55">
        <v>2073</v>
      </c>
      <c r="V55">
        <v>0.49399999999999999</v>
      </c>
      <c r="Y55">
        <v>0.95899999999999996</v>
      </c>
      <c r="Z55">
        <f t="shared" si="9"/>
        <v>0</v>
      </c>
      <c r="AA55">
        <v>4.0999999999999995E-2</v>
      </c>
      <c r="AB55" s="2">
        <f t="shared" si="6"/>
        <v>157.59037281736667</v>
      </c>
    </row>
    <row r="56" spans="1:28" x14ac:dyDescent="0.25">
      <c r="A56">
        <v>2021</v>
      </c>
      <c r="B56" t="s">
        <v>18</v>
      </c>
      <c r="C56" t="s">
        <v>21</v>
      </c>
      <c r="D56" s="4">
        <v>447887</v>
      </c>
      <c r="E56" s="5">
        <v>134126</v>
      </c>
      <c r="G56" s="5">
        <v>102751</v>
      </c>
      <c r="I56" s="5">
        <v>684764</v>
      </c>
      <c r="J56" s="3">
        <v>1273909</v>
      </c>
      <c r="K56" s="1">
        <f t="shared" si="5"/>
        <v>0.53752976075999148</v>
      </c>
      <c r="O56" s="2">
        <f>R56*Y56</f>
        <v>4132.2259999999997</v>
      </c>
      <c r="P56">
        <v>0</v>
      </c>
      <c r="Q56" s="2">
        <f t="shared" si="8"/>
        <v>249.774</v>
      </c>
      <c r="R56">
        <v>4382</v>
      </c>
      <c r="V56">
        <v>0.49200000000000005</v>
      </c>
      <c r="Y56">
        <v>0.94299999999999995</v>
      </c>
      <c r="Z56">
        <f t="shared" si="9"/>
        <v>0</v>
      </c>
      <c r="AA56">
        <v>5.7000000000000002E-2</v>
      </c>
      <c r="AB56" s="2">
        <f t="shared" si="6"/>
        <v>156.26745778183479</v>
      </c>
    </row>
    <row r="57" spans="1:28" x14ac:dyDescent="0.25">
      <c r="A57">
        <v>2022</v>
      </c>
      <c r="B57" t="s">
        <v>18</v>
      </c>
      <c r="C57" t="s">
        <v>21</v>
      </c>
      <c r="D57" s="4">
        <v>437860</v>
      </c>
      <c r="E57" s="5">
        <v>129392</v>
      </c>
      <c r="G57" s="5">
        <v>106212</v>
      </c>
      <c r="I57" s="5">
        <v>673464</v>
      </c>
      <c r="J57" s="3">
        <v>1275260</v>
      </c>
      <c r="K57" s="1">
        <f t="shared" si="5"/>
        <v>0.52809936797202139</v>
      </c>
      <c r="O57" s="2">
        <f>R57*Y57</f>
        <v>4115.32</v>
      </c>
      <c r="P57">
        <v>0</v>
      </c>
      <c r="Q57" s="2">
        <f t="shared" si="8"/>
        <v>262.68</v>
      </c>
      <c r="R57">
        <v>4378</v>
      </c>
      <c r="V57">
        <v>0.49199999999999999</v>
      </c>
      <c r="Y57">
        <f>1-AA57</f>
        <v>0.94</v>
      </c>
      <c r="Z57">
        <v>0</v>
      </c>
      <c r="AA57">
        <v>0.06</v>
      </c>
      <c r="AB57" s="2">
        <f t="shared" si="6"/>
        <v>153.82914572864323</v>
      </c>
    </row>
    <row r="58" spans="1:28" x14ac:dyDescent="0.25">
      <c r="A58">
        <v>2023</v>
      </c>
      <c r="B58" t="s">
        <v>18</v>
      </c>
      <c r="C58" t="s">
        <v>21</v>
      </c>
      <c r="D58" s="4"/>
      <c r="E58" s="5"/>
      <c r="G58" s="5"/>
      <c r="I58" s="5"/>
      <c r="J58" s="3"/>
      <c r="K58" s="1"/>
      <c r="O58" s="2"/>
      <c r="Q58" s="2"/>
      <c r="AB58" s="2"/>
    </row>
    <row r="59" spans="1:28" x14ac:dyDescent="0.25">
      <c r="A59">
        <v>2024</v>
      </c>
      <c r="B59" t="s">
        <v>18</v>
      </c>
      <c r="C59" t="s">
        <v>21</v>
      </c>
      <c r="D59" s="4"/>
      <c r="E59" s="5"/>
      <c r="G59" s="5"/>
      <c r="I59" s="5"/>
      <c r="J59" s="3"/>
      <c r="K59" s="1"/>
      <c r="O59" s="2"/>
      <c r="Q59" s="2"/>
      <c r="AB59" s="2"/>
    </row>
    <row r="60" spans="1:28" x14ac:dyDescent="0.25">
      <c r="A60">
        <v>1967</v>
      </c>
      <c r="B60" t="s">
        <v>22</v>
      </c>
      <c r="C60" t="s">
        <v>19</v>
      </c>
      <c r="E60">
        <v>2356</v>
      </c>
      <c r="G60">
        <v>1172</v>
      </c>
      <c r="I60">
        <v>3528</v>
      </c>
      <c r="J60">
        <v>178773</v>
      </c>
      <c r="K60" s="1">
        <f t="shared" si="5"/>
        <v>1.9734523669681665E-2</v>
      </c>
      <c r="AB60" s="2"/>
    </row>
    <row r="61" spans="1:28" x14ac:dyDescent="0.25">
      <c r="A61">
        <v>1968</v>
      </c>
      <c r="B61" t="s">
        <v>22</v>
      </c>
      <c r="C61" t="s">
        <v>19</v>
      </c>
      <c r="D61">
        <v>11325</v>
      </c>
      <c r="E61">
        <v>4492</v>
      </c>
      <c r="G61">
        <v>2474</v>
      </c>
      <c r="I61">
        <v>18291</v>
      </c>
      <c r="J61">
        <v>173324</v>
      </c>
      <c r="K61" s="1">
        <f t="shared" si="5"/>
        <v>0.10553068242136115</v>
      </c>
      <c r="AB61" s="2"/>
    </row>
    <row r="62" spans="1:28" x14ac:dyDescent="0.25">
      <c r="A62">
        <v>1969</v>
      </c>
      <c r="B62" t="s">
        <v>22</v>
      </c>
      <c r="C62" t="s">
        <v>19</v>
      </c>
      <c r="D62">
        <v>12255</v>
      </c>
      <c r="E62">
        <v>5815</v>
      </c>
      <c r="G62">
        <v>3926</v>
      </c>
      <c r="I62">
        <v>21996</v>
      </c>
      <c r="J62">
        <v>184598</v>
      </c>
      <c r="K62" s="1">
        <f t="shared" si="5"/>
        <v>0.11915622054410123</v>
      </c>
      <c r="AB62" s="2"/>
    </row>
    <row r="63" spans="1:28" x14ac:dyDescent="0.25">
      <c r="A63">
        <v>1970</v>
      </c>
      <c r="B63" t="s">
        <v>22</v>
      </c>
      <c r="C63" t="s">
        <v>19</v>
      </c>
      <c r="D63">
        <v>14150</v>
      </c>
      <c r="E63">
        <v>6529</v>
      </c>
      <c r="G63">
        <v>5387</v>
      </c>
      <c r="I63">
        <v>26066</v>
      </c>
      <c r="J63">
        <v>195338</v>
      </c>
      <c r="K63" s="1">
        <f t="shared" si="5"/>
        <v>0.13344049800857999</v>
      </c>
      <c r="AB63" s="2"/>
    </row>
    <row r="64" spans="1:28" x14ac:dyDescent="0.25">
      <c r="A64">
        <v>1971</v>
      </c>
      <c r="B64" t="s">
        <v>22</v>
      </c>
      <c r="C64" t="s">
        <v>19</v>
      </c>
      <c r="D64">
        <v>16450</v>
      </c>
      <c r="E64">
        <v>7551</v>
      </c>
      <c r="G64">
        <v>6519</v>
      </c>
      <c r="I64">
        <v>30520</v>
      </c>
      <c r="J64">
        <v>205923</v>
      </c>
      <c r="K64" s="1">
        <f t="shared" si="5"/>
        <v>0.14821073896553566</v>
      </c>
      <c r="AB64" s="2"/>
    </row>
    <row r="65" spans="1:28" x14ac:dyDescent="0.25">
      <c r="A65">
        <v>1972</v>
      </c>
      <c r="B65" t="s">
        <v>22</v>
      </c>
      <c r="C65" t="s">
        <v>19</v>
      </c>
      <c r="D65">
        <v>18562</v>
      </c>
      <c r="E65">
        <v>8515</v>
      </c>
      <c r="G65">
        <v>7748</v>
      </c>
      <c r="I65">
        <v>34825</v>
      </c>
      <c r="J65">
        <v>217458</v>
      </c>
      <c r="K65" s="1">
        <f t="shared" si="5"/>
        <v>0.16014586724792834</v>
      </c>
      <c r="R65" s="2"/>
      <c r="AB65" s="2"/>
    </row>
    <row r="66" spans="1:28" x14ac:dyDescent="0.25">
      <c r="A66">
        <v>1973</v>
      </c>
      <c r="B66" t="s">
        <v>22</v>
      </c>
      <c r="C66" t="s">
        <v>19</v>
      </c>
      <c r="D66">
        <v>18433</v>
      </c>
      <c r="E66">
        <v>9044</v>
      </c>
      <c r="G66">
        <v>8189</v>
      </c>
      <c r="I66">
        <v>35666</v>
      </c>
      <c r="J66">
        <v>220051</v>
      </c>
      <c r="K66" s="1">
        <f t="shared" si="5"/>
        <v>0.16208060858619139</v>
      </c>
      <c r="R66" s="2"/>
      <c r="AB66" s="2"/>
    </row>
    <row r="67" spans="1:28" x14ac:dyDescent="0.25">
      <c r="A67">
        <v>1974</v>
      </c>
      <c r="B67" t="s">
        <v>22</v>
      </c>
      <c r="C67" t="s">
        <v>19</v>
      </c>
      <c r="D67">
        <v>19763</v>
      </c>
      <c r="E67">
        <v>9277</v>
      </c>
      <c r="G67">
        <v>8889</v>
      </c>
      <c r="I67">
        <v>37929</v>
      </c>
      <c r="J67">
        <v>220056</v>
      </c>
      <c r="K67" s="1">
        <f t="shared" si="5"/>
        <v>0.17236067182898898</v>
      </c>
      <c r="R67" s="2"/>
      <c r="AB67" s="2"/>
    </row>
    <row r="68" spans="1:28" x14ac:dyDescent="0.25">
      <c r="A68">
        <v>1975</v>
      </c>
      <c r="B68" t="s">
        <v>22</v>
      </c>
      <c r="C68" t="s">
        <v>19</v>
      </c>
      <c r="D68">
        <v>22170</v>
      </c>
      <c r="E68">
        <v>10053</v>
      </c>
      <c r="G68">
        <v>9446</v>
      </c>
      <c r="I68">
        <v>41669</v>
      </c>
      <c r="J68">
        <v>225610</v>
      </c>
      <c r="K68" s="1">
        <f t="shared" si="5"/>
        <v>0.1846948273569434</v>
      </c>
      <c r="R68" s="2"/>
      <c r="AB68" s="2"/>
    </row>
    <row r="69" spans="1:28" x14ac:dyDescent="0.25">
      <c r="A69">
        <v>1976</v>
      </c>
      <c r="B69" t="s">
        <v>22</v>
      </c>
      <c r="C69" t="s">
        <v>19</v>
      </c>
      <c r="D69">
        <v>23162</v>
      </c>
      <c r="E69">
        <v>11153</v>
      </c>
      <c r="G69">
        <v>10386</v>
      </c>
      <c r="I69">
        <v>44701</v>
      </c>
      <c r="J69">
        <v>234253</v>
      </c>
      <c r="K69" s="1">
        <f t="shared" ref="K69:K100" si="10">I69/J69</f>
        <v>0.19082359670954055</v>
      </c>
      <c r="R69" s="2"/>
      <c r="AB69" s="2"/>
    </row>
    <row r="70" spans="1:28" x14ac:dyDescent="0.25">
      <c r="A70">
        <v>1977</v>
      </c>
      <c r="B70" t="s">
        <v>22</v>
      </c>
      <c r="C70" t="s">
        <v>19</v>
      </c>
      <c r="D70">
        <v>26069</v>
      </c>
      <c r="E70">
        <v>12308</v>
      </c>
      <c r="G70">
        <v>11692</v>
      </c>
      <c r="I70">
        <v>50069</v>
      </c>
      <c r="J70">
        <v>238497</v>
      </c>
      <c r="K70" s="1">
        <f t="shared" si="10"/>
        <v>0.20993555474492342</v>
      </c>
      <c r="R70" s="2"/>
      <c r="AB70" s="2"/>
    </row>
    <row r="71" spans="1:28" x14ac:dyDescent="0.25">
      <c r="A71">
        <v>1978</v>
      </c>
      <c r="B71" t="s">
        <v>22</v>
      </c>
      <c r="C71" t="s">
        <v>19</v>
      </c>
      <c r="D71">
        <v>25861</v>
      </c>
      <c r="E71">
        <v>12941</v>
      </c>
      <c r="G71">
        <v>12484</v>
      </c>
      <c r="I71">
        <v>51286</v>
      </c>
      <c r="J71">
        <v>241031</v>
      </c>
      <c r="K71" s="1">
        <f t="shared" si="10"/>
        <v>0.21277760951910751</v>
      </c>
      <c r="R71" s="2"/>
      <c r="AB71" s="2"/>
    </row>
    <row r="72" spans="1:28" x14ac:dyDescent="0.25">
      <c r="A72">
        <v>1979</v>
      </c>
      <c r="B72" t="s">
        <v>22</v>
      </c>
      <c r="C72" t="s">
        <v>19</v>
      </c>
      <c r="D72">
        <v>27662</v>
      </c>
      <c r="E72">
        <v>13894</v>
      </c>
      <c r="G72">
        <v>13442</v>
      </c>
      <c r="I72">
        <v>54998</v>
      </c>
      <c r="J72">
        <v>248353</v>
      </c>
      <c r="K72" s="1">
        <f t="shared" si="10"/>
        <v>0.22145091865207991</v>
      </c>
      <c r="R72" s="2"/>
      <c r="AB72" s="2"/>
    </row>
    <row r="73" spans="1:28" x14ac:dyDescent="0.25">
      <c r="A73">
        <v>1980</v>
      </c>
      <c r="B73" t="s">
        <v>22</v>
      </c>
      <c r="C73" t="s">
        <v>19</v>
      </c>
      <c r="D73">
        <v>29266</v>
      </c>
      <c r="E73">
        <v>15025</v>
      </c>
      <c r="G73">
        <v>14768</v>
      </c>
      <c r="I73">
        <v>59059</v>
      </c>
      <c r="J73">
        <v>252590</v>
      </c>
      <c r="K73" s="1">
        <f t="shared" si="10"/>
        <v>0.23381369016984047</v>
      </c>
      <c r="R73" s="2"/>
      <c r="AB73" s="2"/>
    </row>
    <row r="74" spans="1:28" x14ac:dyDescent="0.25">
      <c r="A74">
        <v>1981</v>
      </c>
      <c r="B74" t="s">
        <v>22</v>
      </c>
      <c r="C74" t="s">
        <v>19</v>
      </c>
      <c r="D74">
        <v>76872</v>
      </c>
      <c r="E74">
        <v>16254</v>
      </c>
      <c r="G74">
        <v>16367</v>
      </c>
      <c r="I74">
        <v>109493</v>
      </c>
      <c r="J74">
        <v>257081</v>
      </c>
      <c r="K74" s="1">
        <f t="shared" si="10"/>
        <v>0.42590856578276887</v>
      </c>
      <c r="R74" s="2"/>
      <c r="AB74" s="2"/>
    </row>
    <row r="75" spans="1:28" x14ac:dyDescent="0.25">
      <c r="A75">
        <v>1982</v>
      </c>
      <c r="B75" t="s">
        <v>22</v>
      </c>
      <c r="C75" t="s">
        <v>19</v>
      </c>
      <c r="D75">
        <v>74529</v>
      </c>
      <c r="E75">
        <v>14285</v>
      </c>
      <c r="G75">
        <v>17581</v>
      </c>
      <c r="I75">
        <v>106395</v>
      </c>
      <c r="J75">
        <v>256756</v>
      </c>
      <c r="K75" s="1">
        <f t="shared" si="10"/>
        <v>0.41438174765146674</v>
      </c>
      <c r="R75" s="2"/>
      <c r="AB75" s="2"/>
    </row>
    <row r="76" spans="1:28" x14ac:dyDescent="0.25">
      <c r="A76">
        <v>1983</v>
      </c>
      <c r="B76" t="s">
        <v>22</v>
      </c>
      <c r="C76" t="s">
        <v>19</v>
      </c>
      <c r="D76">
        <v>77507</v>
      </c>
      <c r="E76">
        <v>15545</v>
      </c>
      <c r="G76">
        <v>17856</v>
      </c>
      <c r="I76">
        <v>110908</v>
      </c>
      <c r="J76">
        <v>260945</v>
      </c>
      <c r="K76" s="1">
        <f t="shared" si="10"/>
        <v>0.4250244304355324</v>
      </c>
      <c r="R76" s="2"/>
      <c r="AB76" s="2"/>
    </row>
    <row r="77" spans="1:28" x14ac:dyDescent="0.25">
      <c r="A77">
        <v>1984</v>
      </c>
      <c r="B77" t="s">
        <v>22</v>
      </c>
      <c r="C77" t="s">
        <v>19</v>
      </c>
      <c r="D77">
        <v>82703</v>
      </c>
      <c r="E77">
        <v>17023</v>
      </c>
      <c r="G77">
        <v>18715</v>
      </c>
      <c r="I77">
        <v>118441</v>
      </c>
      <c r="J77">
        <v>273172</v>
      </c>
      <c r="K77" s="1">
        <f t="shared" si="10"/>
        <v>0.43357664767985005</v>
      </c>
      <c r="R77" s="2"/>
      <c r="AB77" s="2"/>
    </row>
    <row r="78" spans="1:28" x14ac:dyDescent="0.25">
      <c r="A78">
        <v>1985</v>
      </c>
      <c r="B78" t="s">
        <v>22</v>
      </c>
      <c r="C78" t="s">
        <v>19</v>
      </c>
      <c r="D78">
        <v>86789</v>
      </c>
      <c r="E78">
        <v>18117</v>
      </c>
      <c r="F78">
        <v>4371</v>
      </c>
      <c r="G78">
        <v>19151</v>
      </c>
      <c r="H78">
        <v>2086</v>
      </c>
      <c r="I78">
        <v>130514</v>
      </c>
      <c r="J78">
        <v>281673</v>
      </c>
      <c r="K78" s="1">
        <f t="shared" si="10"/>
        <v>0.46335289502366217</v>
      </c>
      <c r="R78" s="2"/>
      <c r="AB78" s="2"/>
    </row>
    <row r="79" spans="1:28" x14ac:dyDescent="0.25">
      <c r="A79">
        <v>1986</v>
      </c>
      <c r="B79" t="s">
        <v>22</v>
      </c>
      <c r="C79" t="s">
        <v>19</v>
      </c>
      <c r="D79">
        <v>87746</v>
      </c>
      <c r="E79">
        <v>18964</v>
      </c>
      <c r="F79">
        <v>4811</v>
      </c>
      <c r="G79">
        <v>19652</v>
      </c>
      <c r="H79">
        <v>2658</v>
      </c>
      <c r="I79">
        <v>133831</v>
      </c>
      <c r="J79">
        <v>288626</v>
      </c>
      <c r="K79" s="1">
        <f t="shared" si="10"/>
        <v>0.46368310547213348</v>
      </c>
      <c r="R79" s="2"/>
      <c r="AB79" s="2"/>
    </row>
    <row r="80" spans="1:28" x14ac:dyDescent="0.25">
      <c r="A80">
        <v>1987</v>
      </c>
      <c r="B80" t="s">
        <v>22</v>
      </c>
      <c r="C80" t="s">
        <v>19</v>
      </c>
      <c r="D80">
        <v>92252</v>
      </c>
      <c r="E80">
        <v>19324</v>
      </c>
      <c r="F80">
        <v>4916</v>
      </c>
      <c r="G80">
        <v>20411</v>
      </c>
      <c r="H80">
        <v>2979</v>
      </c>
      <c r="I80">
        <v>139882</v>
      </c>
      <c r="J80">
        <v>298512</v>
      </c>
      <c r="K80" s="1">
        <f t="shared" si="10"/>
        <v>0.46859757731682478</v>
      </c>
      <c r="R80" s="2"/>
      <c r="AB80" s="2"/>
    </row>
    <row r="81" spans="1:28" x14ac:dyDescent="0.25">
      <c r="A81">
        <v>1988</v>
      </c>
      <c r="B81" t="s">
        <v>22</v>
      </c>
      <c r="C81" t="s">
        <v>19</v>
      </c>
      <c r="D81">
        <v>95159</v>
      </c>
      <c r="E81">
        <v>19547</v>
      </c>
      <c r="F81">
        <v>4869</v>
      </c>
      <c r="G81">
        <v>20428</v>
      </c>
      <c r="H81">
        <v>3531</v>
      </c>
      <c r="I81">
        <v>143534</v>
      </c>
      <c r="J81">
        <v>306382</v>
      </c>
      <c r="K81" s="1">
        <f t="shared" si="10"/>
        <v>0.46848052431278597</v>
      </c>
      <c r="R81" s="2"/>
      <c r="AB81" s="2"/>
    </row>
    <row r="82" spans="1:28" x14ac:dyDescent="0.25">
      <c r="A82">
        <v>1989</v>
      </c>
      <c r="B82" t="s">
        <v>22</v>
      </c>
      <c r="C82" t="s">
        <v>19</v>
      </c>
      <c r="D82">
        <v>99166</v>
      </c>
      <c r="E82">
        <v>20609</v>
      </c>
      <c r="F82">
        <v>4710</v>
      </c>
      <c r="G82">
        <v>20771</v>
      </c>
      <c r="H82">
        <v>3147</v>
      </c>
      <c r="I82">
        <v>148403</v>
      </c>
      <c r="J82">
        <v>320611</v>
      </c>
      <c r="K82" s="1">
        <f t="shared" si="10"/>
        <v>0.46287557195479878</v>
      </c>
      <c r="R82" s="2"/>
      <c r="AB82" s="2"/>
    </row>
    <row r="83" spans="1:28" x14ac:dyDescent="0.25">
      <c r="A83">
        <v>1990</v>
      </c>
      <c r="B83" t="s">
        <v>22</v>
      </c>
      <c r="C83" t="s">
        <v>19</v>
      </c>
      <c r="D83">
        <v>96803</v>
      </c>
      <c r="E83">
        <v>21367</v>
      </c>
      <c r="F83">
        <v>5783</v>
      </c>
      <c r="G83">
        <v>22174</v>
      </c>
      <c r="H83">
        <v>3566</v>
      </c>
      <c r="I83">
        <v>149693</v>
      </c>
      <c r="J83">
        <v>327428</v>
      </c>
      <c r="K83" s="1">
        <f t="shared" si="10"/>
        <v>0.45717837203904371</v>
      </c>
      <c r="R83" s="2"/>
      <c r="AB83" s="2"/>
    </row>
    <row r="84" spans="1:28" x14ac:dyDescent="0.25">
      <c r="A84">
        <v>1991</v>
      </c>
      <c r="B84" t="s">
        <v>22</v>
      </c>
      <c r="C84" t="s">
        <v>19</v>
      </c>
      <c r="D84">
        <v>94076</v>
      </c>
      <c r="E84">
        <v>20616</v>
      </c>
      <c r="F84">
        <v>5211</v>
      </c>
      <c r="G84">
        <v>23039</v>
      </c>
      <c r="H84">
        <v>4261</v>
      </c>
      <c r="I84">
        <v>147203</v>
      </c>
      <c r="J84">
        <v>328085</v>
      </c>
      <c r="K84" s="1">
        <f t="shared" si="10"/>
        <v>0.4486733620860448</v>
      </c>
      <c r="R84" s="2"/>
      <c r="AB84" s="2"/>
    </row>
    <row r="85" spans="1:28" x14ac:dyDescent="0.25">
      <c r="A85">
        <v>1992</v>
      </c>
      <c r="B85" t="s">
        <v>22</v>
      </c>
      <c r="C85" t="s">
        <v>20</v>
      </c>
      <c r="D85">
        <v>56692</v>
      </c>
      <c r="E85">
        <v>20583</v>
      </c>
      <c r="F85">
        <v>5519</v>
      </c>
      <c r="G85">
        <v>22870</v>
      </c>
      <c r="H85">
        <v>4899</v>
      </c>
      <c r="I85">
        <v>110563</v>
      </c>
      <c r="J85">
        <v>331276</v>
      </c>
      <c r="K85" s="1">
        <f t="shared" si="10"/>
        <v>0.3337488981996885</v>
      </c>
      <c r="R85" s="2"/>
      <c r="AB85" s="2"/>
    </row>
    <row r="86" spans="1:28" x14ac:dyDescent="0.25">
      <c r="A86">
        <v>1993</v>
      </c>
      <c r="B86" t="s">
        <v>22</v>
      </c>
      <c r="C86" t="s">
        <v>20</v>
      </c>
      <c r="D86">
        <v>56338</v>
      </c>
      <c r="E86">
        <v>21995</v>
      </c>
      <c r="G86">
        <v>22123</v>
      </c>
      <c r="H86">
        <v>3641</v>
      </c>
      <c r="I86">
        <v>104097</v>
      </c>
      <c r="J86">
        <v>329107</v>
      </c>
      <c r="K86" s="1">
        <f t="shared" si="10"/>
        <v>0.31630138526375923</v>
      </c>
      <c r="R86" s="2"/>
      <c r="AB86" s="2"/>
    </row>
    <row r="87" spans="1:28" x14ac:dyDescent="0.25">
      <c r="A87">
        <v>1994</v>
      </c>
      <c r="B87" t="s">
        <v>22</v>
      </c>
      <c r="C87" t="s">
        <v>20</v>
      </c>
      <c r="D87">
        <v>54554</v>
      </c>
      <c r="E87">
        <v>20111</v>
      </c>
      <c r="G87">
        <v>24063</v>
      </c>
      <c r="I87">
        <v>98728</v>
      </c>
      <c r="J87">
        <v>323091</v>
      </c>
      <c r="K87" s="1">
        <f t="shared" si="10"/>
        <v>0.30557335239916927</v>
      </c>
      <c r="R87" s="2"/>
      <c r="AB87" s="2"/>
    </row>
    <row r="88" spans="1:28" x14ac:dyDescent="0.25">
      <c r="A88">
        <v>1995</v>
      </c>
      <c r="B88" t="s">
        <v>22</v>
      </c>
      <c r="C88" t="s">
        <v>20</v>
      </c>
      <c r="D88">
        <v>58123</v>
      </c>
      <c r="E88">
        <v>20422</v>
      </c>
      <c r="G88">
        <v>22476</v>
      </c>
      <c r="I88">
        <v>101021</v>
      </c>
      <c r="J88">
        <v>319767</v>
      </c>
      <c r="K88" s="1">
        <f t="shared" si="10"/>
        <v>0.31592065472672287</v>
      </c>
      <c r="R88" s="2"/>
      <c r="AB88" s="2"/>
    </row>
    <row r="89" spans="1:28" x14ac:dyDescent="0.25">
      <c r="A89">
        <v>1996</v>
      </c>
      <c r="B89" t="s">
        <v>22</v>
      </c>
      <c r="C89" t="s">
        <v>20</v>
      </c>
      <c r="D89">
        <v>55546</v>
      </c>
      <c r="E89">
        <v>20914</v>
      </c>
      <c r="G89">
        <v>22548</v>
      </c>
      <c r="I89">
        <v>99008</v>
      </c>
      <c r="J89">
        <v>320754</v>
      </c>
      <c r="K89" s="1">
        <f t="shared" si="10"/>
        <v>0.30867268997424818</v>
      </c>
      <c r="R89" s="2"/>
      <c r="AB89" s="2"/>
    </row>
    <row r="90" spans="1:28" x14ac:dyDescent="0.25">
      <c r="A90">
        <v>1997</v>
      </c>
      <c r="B90" t="s">
        <v>22</v>
      </c>
      <c r="C90" t="s">
        <v>20</v>
      </c>
      <c r="D90">
        <v>52634</v>
      </c>
      <c r="E90">
        <v>21101</v>
      </c>
      <c r="G90">
        <v>22257</v>
      </c>
      <c r="I90">
        <v>95992</v>
      </c>
      <c r="J90">
        <v>318179</v>
      </c>
      <c r="K90" s="1">
        <f t="shared" si="10"/>
        <v>0.30169181498464703</v>
      </c>
      <c r="R90" s="2"/>
      <c r="AB90" s="2"/>
    </row>
    <row r="91" spans="1:28" x14ac:dyDescent="0.25">
      <c r="A91">
        <v>1998</v>
      </c>
      <c r="B91" t="s">
        <v>22</v>
      </c>
      <c r="C91" t="s">
        <v>20</v>
      </c>
      <c r="D91">
        <v>50291</v>
      </c>
      <c r="E91">
        <v>20746</v>
      </c>
      <c r="G91">
        <v>22335</v>
      </c>
      <c r="I91">
        <v>93372</v>
      </c>
      <c r="J91">
        <v>306492</v>
      </c>
      <c r="K91" s="1">
        <f t="shared" si="10"/>
        <v>0.30464742962295915</v>
      </c>
      <c r="R91" s="2"/>
      <c r="AB91" s="2"/>
    </row>
    <row r="92" spans="1:28" x14ac:dyDescent="0.25">
      <c r="A92">
        <v>1999</v>
      </c>
      <c r="B92" t="s">
        <v>22</v>
      </c>
      <c r="C92" t="s">
        <v>20</v>
      </c>
      <c r="D92">
        <v>50089</v>
      </c>
      <c r="E92">
        <v>20147</v>
      </c>
      <c r="G92">
        <v>22012</v>
      </c>
      <c r="I92">
        <v>92248</v>
      </c>
      <c r="J92">
        <v>305478</v>
      </c>
      <c r="K92" s="1">
        <f t="shared" si="10"/>
        <v>0.30197919326432671</v>
      </c>
      <c r="R92" s="2"/>
      <c r="AB92" s="2"/>
    </row>
    <row r="93" spans="1:28" x14ac:dyDescent="0.25">
      <c r="A93">
        <v>2000</v>
      </c>
      <c r="B93" t="s">
        <v>22</v>
      </c>
      <c r="C93" t="s">
        <v>20</v>
      </c>
      <c r="D93">
        <v>52632</v>
      </c>
      <c r="E93">
        <v>20855</v>
      </c>
      <c r="G93">
        <v>21565</v>
      </c>
      <c r="I93">
        <v>95052</v>
      </c>
      <c r="J93">
        <v>301940</v>
      </c>
      <c r="K93" s="1">
        <f t="shared" si="10"/>
        <v>0.31480426574816189</v>
      </c>
      <c r="R93" s="2"/>
      <c r="AB93" s="2"/>
    </row>
    <row r="94" spans="1:28" x14ac:dyDescent="0.25">
      <c r="A94">
        <v>2001</v>
      </c>
      <c r="B94" t="s">
        <v>22</v>
      </c>
      <c r="C94" t="s">
        <v>20</v>
      </c>
      <c r="D94">
        <v>50584</v>
      </c>
      <c r="E94">
        <v>21300</v>
      </c>
      <c r="G94">
        <v>21966</v>
      </c>
      <c r="I94">
        <v>93850</v>
      </c>
      <c r="J94">
        <v>301752</v>
      </c>
      <c r="K94" s="1">
        <f t="shared" si="10"/>
        <v>0.31101699408786021</v>
      </c>
      <c r="R94" s="2"/>
      <c r="AB94" s="2"/>
    </row>
    <row r="95" spans="1:28" x14ac:dyDescent="0.25">
      <c r="A95">
        <v>2002</v>
      </c>
      <c r="B95" t="s">
        <v>22</v>
      </c>
      <c r="C95" t="s">
        <v>20</v>
      </c>
      <c r="D95">
        <v>49497</v>
      </c>
      <c r="E95">
        <v>21568</v>
      </c>
      <c r="G95">
        <v>22138</v>
      </c>
      <c r="I95">
        <v>93203</v>
      </c>
      <c r="J95">
        <v>302557</v>
      </c>
      <c r="K95" s="1">
        <f t="shared" si="10"/>
        <v>0.30805104492707158</v>
      </c>
      <c r="R95" s="2"/>
      <c r="AB95" s="2"/>
    </row>
    <row r="96" spans="1:28" x14ac:dyDescent="0.25">
      <c r="A96">
        <v>2003</v>
      </c>
      <c r="B96" t="s">
        <v>22</v>
      </c>
      <c r="C96" t="s">
        <v>20</v>
      </c>
      <c r="D96">
        <v>49713</v>
      </c>
      <c r="E96">
        <v>22128</v>
      </c>
      <c r="G96">
        <v>21922</v>
      </c>
      <c r="I96">
        <v>93763</v>
      </c>
      <c r="J96">
        <v>304369</v>
      </c>
      <c r="K96" s="1">
        <f t="shared" si="10"/>
        <v>0.30805699660609326</v>
      </c>
      <c r="R96" s="2"/>
      <c r="AB96" s="2"/>
    </row>
    <row r="97" spans="1:28" x14ac:dyDescent="0.25">
      <c r="A97">
        <v>2004</v>
      </c>
      <c r="B97" t="s">
        <v>22</v>
      </c>
      <c r="C97" t="s">
        <v>20</v>
      </c>
      <c r="D97">
        <v>48169</v>
      </c>
      <c r="E97">
        <v>22696</v>
      </c>
      <c r="G97">
        <v>22587</v>
      </c>
      <c r="I97">
        <v>93452</v>
      </c>
      <c r="J97">
        <v>307755</v>
      </c>
      <c r="K97" s="1">
        <f t="shared" si="10"/>
        <v>0.30365712985979104</v>
      </c>
      <c r="R97" s="2"/>
      <c r="AB97" s="2"/>
    </row>
    <row r="98" spans="1:28" x14ac:dyDescent="0.25">
      <c r="A98">
        <v>2005</v>
      </c>
      <c r="B98" t="s">
        <v>22</v>
      </c>
      <c r="C98" t="s">
        <v>20</v>
      </c>
      <c r="D98">
        <v>47253</v>
      </c>
      <c r="E98">
        <v>22793</v>
      </c>
      <c r="G98">
        <v>22712</v>
      </c>
      <c r="I98">
        <v>92758</v>
      </c>
      <c r="J98">
        <v>308917</v>
      </c>
      <c r="K98" s="1">
        <f t="shared" si="10"/>
        <v>0.30026835687255798</v>
      </c>
      <c r="R98" s="2"/>
      <c r="AB98" s="2"/>
    </row>
    <row r="99" spans="1:28" x14ac:dyDescent="0.25">
      <c r="A99">
        <v>2006</v>
      </c>
      <c r="B99" t="s">
        <v>22</v>
      </c>
      <c r="C99" t="s">
        <v>20</v>
      </c>
      <c r="D99">
        <v>46783</v>
      </c>
      <c r="E99">
        <v>23041</v>
      </c>
      <c r="G99">
        <v>23063</v>
      </c>
      <c r="I99">
        <v>92887</v>
      </c>
      <c r="J99">
        <v>308476</v>
      </c>
      <c r="K99" s="1">
        <f t="shared" si="10"/>
        <v>0.30111580803692994</v>
      </c>
      <c r="R99" s="2"/>
      <c r="AB99" s="2"/>
    </row>
    <row r="100" spans="1:28" x14ac:dyDescent="0.25">
      <c r="A100">
        <v>2007</v>
      </c>
      <c r="B100" t="s">
        <v>22</v>
      </c>
      <c r="C100" t="s">
        <v>20</v>
      </c>
      <c r="D100">
        <v>46533</v>
      </c>
      <c r="E100">
        <v>24109</v>
      </c>
      <c r="G100">
        <v>22780</v>
      </c>
      <c r="I100">
        <v>93422</v>
      </c>
      <c r="J100">
        <v>309667</v>
      </c>
      <c r="K100" s="1">
        <f t="shared" si="10"/>
        <v>0.30168535878863423</v>
      </c>
      <c r="R100" s="2"/>
      <c r="AB100" s="2"/>
    </row>
    <row r="101" spans="1:28" x14ac:dyDescent="0.25">
      <c r="A101">
        <v>2008</v>
      </c>
      <c r="B101" t="s">
        <v>22</v>
      </c>
      <c r="C101" t="s">
        <v>20</v>
      </c>
      <c r="D101">
        <v>46669</v>
      </c>
      <c r="E101">
        <v>24656</v>
      </c>
      <c r="G101">
        <v>24044</v>
      </c>
      <c r="I101">
        <v>95369</v>
      </c>
      <c r="J101">
        <v>309585</v>
      </c>
      <c r="K101" s="1">
        <f t="shared" ref="K101:K135" si="11">I101/J101</f>
        <v>0.30805433079768074</v>
      </c>
      <c r="R101" s="2"/>
      <c r="AB101" s="2"/>
    </row>
    <row r="102" spans="1:28" x14ac:dyDescent="0.25">
      <c r="A102">
        <v>2009</v>
      </c>
      <c r="B102" t="s">
        <v>22</v>
      </c>
      <c r="C102" t="s">
        <v>20</v>
      </c>
      <c r="D102">
        <v>47218</v>
      </c>
      <c r="E102">
        <v>25048</v>
      </c>
      <c r="G102">
        <v>24414</v>
      </c>
      <c r="I102">
        <v>96680</v>
      </c>
      <c r="J102">
        <v>309383</v>
      </c>
      <c r="K102" s="1">
        <f t="shared" si="11"/>
        <v>0.31249292947576307</v>
      </c>
      <c r="R102" s="8">
        <v>1218</v>
      </c>
      <c r="S102">
        <f t="shared" ref="S102:S113" si="12">R102/R44</f>
        <v>0.31440371708828085</v>
      </c>
      <c r="AB102" s="2"/>
    </row>
    <row r="103" spans="1:28" x14ac:dyDescent="0.25">
      <c r="A103">
        <v>2010</v>
      </c>
      <c r="B103" t="s">
        <v>22</v>
      </c>
      <c r="C103" t="s">
        <v>20</v>
      </c>
      <c r="D103">
        <v>91020</v>
      </c>
      <c r="E103">
        <v>25243</v>
      </c>
      <c r="G103">
        <v>25049</v>
      </c>
      <c r="I103">
        <v>141312</v>
      </c>
      <c r="J103">
        <v>309691</v>
      </c>
      <c r="K103" s="1">
        <f t="shared" si="11"/>
        <v>0.45629998934421728</v>
      </c>
      <c r="R103" s="8">
        <v>1265</v>
      </c>
      <c r="S103">
        <f t="shared" si="12"/>
        <v>0.32303370786516855</v>
      </c>
      <c r="AB103" s="2"/>
    </row>
    <row r="104" spans="1:28" x14ac:dyDescent="0.25">
      <c r="A104">
        <v>2011</v>
      </c>
      <c r="B104" t="s">
        <v>22</v>
      </c>
      <c r="C104" t="s">
        <v>20</v>
      </c>
      <c r="D104">
        <v>93666</v>
      </c>
      <c r="E104">
        <v>25802</v>
      </c>
      <c r="G104">
        <v>25598</v>
      </c>
      <c r="I104">
        <v>145066</v>
      </c>
      <c r="J104">
        <v>314093</v>
      </c>
      <c r="K104" s="1">
        <f t="shared" si="11"/>
        <v>0.46185683857965637</v>
      </c>
      <c r="R104" s="8">
        <v>1255</v>
      </c>
      <c r="S104">
        <f t="shared" si="12"/>
        <v>0.32278806584362141</v>
      </c>
      <c r="AB104" s="2"/>
    </row>
    <row r="105" spans="1:28" x14ac:dyDescent="0.25">
      <c r="A105">
        <v>2012</v>
      </c>
      <c r="B105" t="s">
        <v>22</v>
      </c>
      <c r="C105" t="s">
        <v>20</v>
      </c>
      <c r="D105">
        <v>93972</v>
      </c>
      <c r="E105">
        <v>26643</v>
      </c>
      <c r="G105">
        <v>25731</v>
      </c>
      <c r="I105">
        <v>146346</v>
      </c>
      <c r="J105">
        <v>316772</v>
      </c>
      <c r="K105" s="1">
        <f t="shared" si="11"/>
        <v>0.46199159016579749</v>
      </c>
      <c r="R105" s="8">
        <v>1263</v>
      </c>
      <c r="S105">
        <f t="shared" si="12"/>
        <v>0.32153767820773932</v>
      </c>
      <c r="AB105" s="2"/>
    </row>
    <row r="106" spans="1:28" x14ac:dyDescent="0.25">
      <c r="A106">
        <v>2013</v>
      </c>
      <c r="B106" t="s">
        <v>22</v>
      </c>
      <c r="C106" t="s">
        <v>20</v>
      </c>
      <c r="D106">
        <v>94717</v>
      </c>
      <c r="E106">
        <v>26510</v>
      </c>
      <c r="G106">
        <v>26184</v>
      </c>
      <c r="I106">
        <v>147411</v>
      </c>
      <c r="J106">
        <v>318122</v>
      </c>
      <c r="K106" s="1">
        <f t="shared" si="11"/>
        <v>0.46337882950566134</v>
      </c>
      <c r="R106" s="8">
        <v>1292</v>
      </c>
      <c r="S106">
        <f t="shared" si="12"/>
        <v>0.31972284088097008</v>
      </c>
      <c r="AB106" s="2"/>
    </row>
    <row r="107" spans="1:28" x14ac:dyDescent="0.25">
      <c r="A107">
        <v>2014</v>
      </c>
      <c r="B107" t="s">
        <v>22</v>
      </c>
      <c r="C107" t="s">
        <v>20</v>
      </c>
      <c r="D107">
        <v>95285</v>
      </c>
      <c r="E107">
        <v>26887</v>
      </c>
      <c r="G107">
        <v>26463</v>
      </c>
      <c r="I107">
        <v>148635</v>
      </c>
      <c r="J107">
        <v>319973</v>
      </c>
      <c r="K107" s="1">
        <f t="shared" si="11"/>
        <v>0.46452356917614923</v>
      </c>
      <c r="R107" s="8">
        <v>1302</v>
      </c>
      <c r="S107">
        <f t="shared" si="12"/>
        <v>0.32037401574803148</v>
      </c>
      <c r="AB107" s="2"/>
    </row>
    <row r="108" spans="1:28" x14ac:dyDescent="0.25">
      <c r="A108">
        <v>2015</v>
      </c>
      <c r="B108" t="s">
        <v>22</v>
      </c>
      <c r="C108" t="s">
        <v>20</v>
      </c>
      <c r="D108">
        <v>95596</v>
      </c>
      <c r="E108">
        <v>27908</v>
      </c>
      <c r="G108">
        <v>26783</v>
      </c>
      <c r="I108">
        <v>150287</v>
      </c>
      <c r="J108">
        <v>328103</v>
      </c>
      <c r="K108" s="1">
        <f t="shared" si="11"/>
        <v>0.45804823485307966</v>
      </c>
      <c r="R108" s="8">
        <v>1310</v>
      </c>
      <c r="S108">
        <f t="shared" si="12"/>
        <v>0.31227651966626935</v>
      </c>
      <c r="AB108" s="2"/>
    </row>
    <row r="109" spans="1:28" x14ac:dyDescent="0.25">
      <c r="A109">
        <v>2016</v>
      </c>
      <c r="B109" t="s">
        <v>22</v>
      </c>
      <c r="C109" t="s">
        <v>20</v>
      </c>
      <c r="D109">
        <v>95881</v>
      </c>
      <c r="E109">
        <v>29017</v>
      </c>
      <c r="G109">
        <v>27671</v>
      </c>
      <c r="I109">
        <v>152569</v>
      </c>
      <c r="J109">
        <v>334616</v>
      </c>
      <c r="K109" s="1">
        <f t="shared" si="11"/>
        <v>0.45595249480000954</v>
      </c>
      <c r="R109" s="8">
        <v>1345</v>
      </c>
      <c r="S109">
        <f t="shared" si="12"/>
        <v>0.30947998159226875</v>
      </c>
      <c r="AB109" s="2"/>
    </row>
    <row r="110" spans="1:28" x14ac:dyDescent="0.25">
      <c r="A110">
        <v>2017</v>
      </c>
      <c r="B110" t="s">
        <v>22</v>
      </c>
      <c r="C110" t="s">
        <v>20</v>
      </c>
      <c r="D110">
        <v>95335</v>
      </c>
      <c r="E110">
        <v>29557</v>
      </c>
      <c r="G110">
        <v>29063</v>
      </c>
      <c r="I110">
        <v>153955</v>
      </c>
      <c r="J110">
        <v>339750</v>
      </c>
      <c r="K110" s="1">
        <f t="shared" si="11"/>
        <v>0.4531420161883738</v>
      </c>
      <c r="R110" s="4">
        <v>1363</v>
      </c>
      <c r="S110">
        <f t="shared" si="12"/>
        <v>0.30464908359409926</v>
      </c>
      <c r="T110" s="4"/>
      <c r="AB110" s="2"/>
    </row>
    <row r="111" spans="1:28" x14ac:dyDescent="0.25">
      <c r="A111">
        <v>2018</v>
      </c>
      <c r="B111" t="s">
        <v>22</v>
      </c>
      <c r="C111" t="s">
        <v>20</v>
      </c>
      <c r="D111">
        <v>95278</v>
      </c>
      <c r="E111">
        <v>29895</v>
      </c>
      <c r="G111">
        <v>29275</v>
      </c>
      <c r="I111">
        <v>154448</v>
      </c>
      <c r="J111">
        <v>340165</v>
      </c>
      <c r="K111" s="1">
        <f t="shared" si="11"/>
        <v>0.45403848132523922</v>
      </c>
      <c r="R111">
        <v>1370</v>
      </c>
      <c r="S111">
        <f t="shared" si="12"/>
        <v>0.30765775881428253</v>
      </c>
      <c r="AB111" s="2"/>
    </row>
    <row r="112" spans="1:28" x14ac:dyDescent="0.25">
      <c r="A112">
        <v>2019</v>
      </c>
      <c r="B112" t="s">
        <v>22</v>
      </c>
      <c r="C112" t="s">
        <v>21</v>
      </c>
      <c r="D112">
        <v>119488</v>
      </c>
      <c r="E112">
        <v>36514</v>
      </c>
      <c r="G112">
        <v>29932</v>
      </c>
      <c r="I112">
        <v>185934</v>
      </c>
      <c r="J112">
        <v>343850</v>
      </c>
      <c r="K112" s="1">
        <f t="shared" si="11"/>
        <v>0.54074160244292568</v>
      </c>
      <c r="R112">
        <v>1346</v>
      </c>
      <c r="S112">
        <f t="shared" si="12"/>
        <v>0.3106392799446111</v>
      </c>
      <c r="AB112" s="2"/>
    </row>
    <row r="113" spans="1:28" x14ac:dyDescent="0.25">
      <c r="A113">
        <v>2020</v>
      </c>
      <c r="B113" t="s">
        <v>22</v>
      </c>
      <c r="C113" t="s">
        <v>21</v>
      </c>
      <c r="D113">
        <v>121595</v>
      </c>
      <c r="E113">
        <v>40770</v>
      </c>
      <c r="G113">
        <v>28196</v>
      </c>
      <c r="I113">
        <v>190561</v>
      </c>
      <c r="J113">
        <v>346637</v>
      </c>
      <c r="K113" s="1">
        <f t="shared" si="11"/>
        <v>0.5497422375568678</v>
      </c>
      <c r="R113">
        <v>1362</v>
      </c>
      <c r="S113">
        <f t="shared" si="12"/>
        <v>0.32137800849457293</v>
      </c>
      <c r="AB113" s="2"/>
    </row>
    <row r="114" spans="1:28" x14ac:dyDescent="0.25">
      <c r="A114">
        <v>2021</v>
      </c>
      <c r="B114" t="s">
        <v>22</v>
      </c>
      <c r="C114" t="s">
        <v>21</v>
      </c>
      <c r="D114">
        <v>126429</v>
      </c>
      <c r="E114">
        <v>41219</v>
      </c>
      <c r="G114">
        <v>31130</v>
      </c>
      <c r="I114">
        <v>198778</v>
      </c>
      <c r="J114">
        <v>346693</v>
      </c>
      <c r="K114" s="1">
        <f t="shared" si="11"/>
        <v>0.57335452403134757</v>
      </c>
      <c r="R114">
        <v>1391</v>
      </c>
      <c r="AB114" s="2"/>
    </row>
    <row r="115" spans="1:28" x14ac:dyDescent="0.25">
      <c r="A115">
        <v>2022</v>
      </c>
      <c r="B115" t="s">
        <v>22</v>
      </c>
      <c r="C115" t="s">
        <v>21</v>
      </c>
      <c r="D115">
        <v>119692</v>
      </c>
      <c r="E115">
        <v>41658</v>
      </c>
      <c r="G115">
        <v>30974</v>
      </c>
      <c r="I115">
        <v>192324</v>
      </c>
      <c r="J115">
        <v>345529</v>
      </c>
      <c r="K115" s="1">
        <f t="shared" si="11"/>
        <v>0.55660740487773819</v>
      </c>
      <c r="R115">
        <v>1393</v>
      </c>
      <c r="AB115" s="2"/>
    </row>
    <row r="116" spans="1:28" x14ac:dyDescent="0.25">
      <c r="A116">
        <v>2023</v>
      </c>
      <c r="B116" t="s">
        <v>22</v>
      </c>
      <c r="C116" t="s">
        <v>21</v>
      </c>
      <c r="K116" s="1"/>
      <c r="AB116" s="2"/>
    </row>
    <row r="117" spans="1:28" x14ac:dyDescent="0.25">
      <c r="A117">
        <v>2024</v>
      </c>
      <c r="B117" t="s">
        <v>22</v>
      </c>
      <c r="C117" t="s">
        <v>21</v>
      </c>
      <c r="K117" s="1"/>
      <c r="AB117" s="2"/>
    </row>
    <row r="118" spans="1:28" x14ac:dyDescent="0.25">
      <c r="A118">
        <v>1967</v>
      </c>
      <c r="B118" t="s">
        <v>23</v>
      </c>
      <c r="C118" t="s">
        <v>19</v>
      </c>
      <c r="D118">
        <v>43167</v>
      </c>
      <c r="E118">
        <v>11015</v>
      </c>
      <c r="G118">
        <v>6194</v>
      </c>
      <c r="I118">
        <v>60376</v>
      </c>
      <c r="J118">
        <v>773582</v>
      </c>
      <c r="K118" s="1">
        <f t="shared" si="11"/>
        <v>7.8047317543582975E-2</v>
      </c>
      <c r="AB118" s="2"/>
    </row>
    <row r="119" spans="1:28" x14ac:dyDescent="0.25">
      <c r="A119">
        <v>1968</v>
      </c>
      <c r="B119" t="s">
        <v>23</v>
      </c>
      <c r="C119" t="s">
        <v>19</v>
      </c>
      <c r="D119">
        <v>55838</v>
      </c>
      <c r="E119">
        <v>15737</v>
      </c>
      <c r="G119">
        <v>9887</v>
      </c>
      <c r="I119">
        <v>81462</v>
      </c>
      <c r="J119">
        <v>753959</v>
      </c>
      <c r="K119" s="1">
        <f t="shared" si="11"/>
        <v>0.10804566296045276</v>
      </c>
      <c r="AB119" s="2"/>
    </row>
    <row r="120" spans="1:28" x14ac:dyDescent="0.25">
      <c r="A120">
        <v>1969</v>
      </c>
      <c r="B120" t="s">
        <v>23</v>
      </c>
      <c r="C120" t="s">
        <v>19</v>
      </c>
      <c r="D120">
        <v>62825</v>
      </c>
      <c r="E120">
        <v>20096</v>
      </c>
      <c r="G120">
        <v>14512</v>
      </c>
      <c r="I120">
        <v>97433</v>
      </c>
      <c r="J120">
        <v>811488</v>
      </c>
      <c r="K120" s="1">
        <f t="shared" si="11"/>
        <v>0.12006708663590836</v>
      </c>
      <c r="AB120" s="2"/>
    </row>
    <row r="121" spans="1:28" x14ac:dyDescent="0.25">
      <c r="A121">
        <v>1970</v>
      </c>
      <c r="B121" t="s">
        <v>23</v>
      </c>
      <c r="C121" t="s">
        <v>19</v>
      </c>
      <c r="D121">
        <v>70290</v>
      </c>
      <c r="E121">
        <v>22794</v>
      </c>
      <c r="G121">
        <v>19037</v>
      </c>
      <c r="I121">
        <v>112121</v>
      </c>
      <c r="J121">
        <v>848675</v>
      </c>
      <c r="K121" s="1">
        <f t="shared" si="11"/>
        <v>0.13211299967596549</v>
      </c>
      <c r="AB121" s="2"/>
    </row>
    <row r="122" spans="1:28" x14ac:dyDescent="0.25">
      <c r="A122">
        <v>1971</v>
      </c>
      <c r="B122" t="s">
        <v>23</v>
      </c>
      <c r="C122" t="s">
        <v>19</v>
      </c>
      <c r="D122">
        <v>78439</v>
      </c>
      <c r="E122">
        <v>25170</v>
      </c>
      <c r="G122">
        <v>22722</v>
      </c>
      <c r="I122">
        <v>126331</v>
      </c>
      <c r="J122">
        <v>890106</v>
      </c>
      <c r="K122" s="1">
        <f t="shared" si="11"/>
        <v>0.14192804003118731</v>
      </c>
      <c r="AB122" s="2"/>
    </row>
    <row r="123" spans="1:28" x14ac:dyDescent="0.25">
      <c r="A123">
        <v>1972</v>
      </c>
      <c r="B123" t="s">
        <v>23</v>
      </c>
      <c r="C123" t="s">
        <v>19</v>
      </c>
      <c r="D123">
        <v>89953</v>
      </c>
      <c r="E123">
        <v>27428</v>
      </c>
      <c r="G123">
        <v>25740</v>
      </c>
      <c r="I123">
        <v>143121</v>
      </c>
      <c r="J123">
        <v>939131</v>
      </c>
      <c r="K123" s="1">
        <f t="shared" si="11"/>
        <v>0.1523972693905323</v>
      </c>
      <c r="R123" s="2"/>
      <c r="U123">
        <v>326</v>
      </c>
      <c r="V123" t="e">
        <f>U123/R123</f>
        <v>#DIV/0!</v>
      </c>
      <c r="AB123" s="2"/>
    </row>
    <row r="124" spans="1:28" x14ac:dyDescent="0.25">
      <c r="A124">
        <v>1973</v>
      </c>
      <c r="B124" t="s">
        <v>23</v>
      </c>
      <c r="C124" t="s">
        <v>19</v>
      </c>
      <c r="D124">
        <v>87670</v>
      </c>
      <c r="E124">
        <v>29383</v>
      </c>
      <c r="G124">
        <v>27017</v>
      </c>
      <c r="I124">
        <v>144070</v>
      </c>
      <c r="J124">
        <v>938729</v>
      </c>
      <c r="K124" s="1">
        <f t="shared" si="11"/>
        <v>0.15347347317489926</v>
      </c>
      <c r="R124" s="2"/>
      <c r="AB124" s="2"/>
    </row>
    <row r="125" spans="1:28" x14ac:dyDescent="0.25">
      <c r="A125">
        <v>1974</v>
      </c>
      <c r="B125" t="s">
        <v>23</v>
      </c>
      <c r="C125" t="s">
        <v>19</v>
      </c>
      <c r="D125">
        <v>95423</v>
      </c>
      <c r="E125">
        <v>29463</v>
      </c>
      <c r="G125">
        <v>29395</v>
      </c>
      <c r="I125">
        <v>154281</v>
      </c>
      <c r="J125">
        <v>943532</v>
      </c>
      <c r="K125" s="1">
        <f t="shared" si="11"/>
        <v>0.16351432701805557</v>
      </c>
      <c r="R125" s="2"/>
      <c r="U125">
        <v>138</v>
      </c>
      <c r="V125" t="e">
        <f t="shared" ref="V125:V171" si="13">U125/R125</f>
        <v>#DIV/0!</v>
      </c>
      <c r="AB125" s="2"/>
    </row>
    <row r="126" spans="1:28" x14ac:dyDescent="0.25">
      <c r="A126">
        <v>1975</v>
      </c>
      <c r="B126" t="s">
        <v>23</v>
      </c>
      <c r="C126" t="s">
        <v>19</v>
      </c>
      <c r="D126">
        <v>103303</v>
      </c>
      <c r="E126">
        <v>33865</v>
      </c>
      <c r="G126">
        <v>30577</v>
      </c>
      <c r="I126">
        <v>167745</v>
      </c>
      <c r="J126">
        <v>960822</v>
      </c>
      <c r="K126" s="1">
        <f t="shared" si="11"/>
        <v>0.17458488669077102</v>
      </c>
      <c r="R126" s="2"/>
      <c r="U126">
        <v>322</v>
      </c>
      <c r="V126" t="e">
        <f t="shared" si="13"/>
        <v>#DIV/0!</v>
      </c>
      <c r="AB126" s="2"/>
    </row>
    <row r="127" spans="1:28" x14ac:dyDescent="0.25">
      <c r="A127">
        <v>1976</v>
      </c>
      <c r="B127" t="s">
        <v>23</v>
      </c>
      <c r="C127" t="s">
        <v>19</v>
      </c>
      <c r="D127">
        <v>108808</v>
      </c>
      <c r="E127">
        <v>38467</v>
      </c>
      <c r="G127">
        <v>34891</v>
      </c>
      <c r="I127">
        <v>182166</v>
      </c>
      <c r="J127">
        <v>995443</v>
      </c>
      <c r="K127" s="1">
        <f t="shared" si="11"/>
        <v>0.18299993068412757</v>
      </c>
      <c r="R127" s="2"/>
      <c r="U127">
        <v>410</v>
      </c>
      <c r="V127" t="e">
        <f t="shared" si="13"/>
        <v>#DIV/0!</v>
      </c>
      <c r="AB127" s="2"/>
    </row>
    <row r="128" spans="1:28" x14ac:dyDescent="0.25">
      <c r="A128">
        <v>1977</v>
      </c>
      <c r="B128" t="s">
        <v>23</v>
      </c>
      <c r="C128" t="s">
        <v>19</v>
      </c>
      <c r="D128">
        <v>119305</v>
      </c>
      <c r="E128">
        <v>43124</v>
      </c>
      <c r="G128">
        <v>40516</v>
      </c>
      <c r="I128">
        <v>202945</v>
      </c>
      <c r="J128">
        <v>1022065</v>
      </c>
      <c r="K128" s="1">
        <f t="shared" si="11"/>
        <v>0.1985636921330835</v>
      </c>
      <c r="R128" s="2"/>
      <c r="AB128" s="2"/>
    </row>
    <row r="129" spans="1:28" x14ac:dyDescent="0.25">
      <c r="A129">
        <v>1978</v>
      </c>
      <c r="B129" t="s">
        <v>23</v>
      </c>
      <c r="C129" t="s">
        <v>19</v>
      </c>
      <c r="D129">
        <v>122179</v>
      </c>
      <c r="E129">
        <v>46287</v>
      </c>
      <c r="G129">
        <v>43879</v>
      </c>
      <c r="I129">
        <v>212345</v>
      </c>
      <c r="J129">
        <v>1058110</v>
      </c>
      <c r="K129" s="1">
        <f t="shared" si="11"/>
        <v>0.20068329379743127</v>
      </c>
      <c r="R129" s="2"/>
      <c r="U129">
        <v>288</v>
      </c>
      <c r="V129" t="e">
        <f t="shared" si="13"/>
        <v>#DIV/0!</v>
      </c>
      <c r="AB129" s="2"/>
    </row>
    <row r="130" spans="1:28" x14ac:dyDescent="0.25">
      <c r="A130">
        <v>1979</v>
      </c>
      <c r="B130" t="s">
        <v>23</v>
      </c>
      <c r="C130" t="s">
        <v>19</v>
      </c>
      <c r="D130">
        <v>124070</v>
      </c>
      <c r="E130">
        <v>50044</v>
      </c>
      <c r="G130">
        <v>47592</v>
      </c>
      <c r="I130">
        <v>221706</v>
      </c>
      <c r="J130">
        <v>1089752</v>
      </c>
      <c r="K130" s="1">
        <f t="shared" si="11"/>
        <v>0.20344628869687781</v>
      </c>
      <c r="U130">
        <v>646</v>
      </c>
      <c r="V130" t="e">
        <f t="shared" si="13"/>
        <v>#DIV/0!</v>
      </c>
      <c r="AB130" s="2"/>
    </row>
    <row r="131" spans="1:28" x14ac:dyDescent="0.25">
      <c r="A131">
        <v>1980</v>
      </c>
      <c r="B131" t="s">
        <v>23</v>
      </c>
      <c r="C131" t="s">
        <v>19</v>
      </c>
      <c r="D131">
        <v>127406</v>
      </c>
      <c r="E131">
        <v>51081</v>
      </c>
      <c r="G131">
        <v>51620</v>
      </c>
      <c r="I131">
        <v>230107</v>
      </c>
      <c r="J131">
        <v>1102612</v>
      </c>
      <c r="K131" s="1">
        <f t="shared" si="11"/>
        <v>0.20869263167823315</v>
      </c>
      <c r="U131">
        <v>520</v>
      </c>
      <c r="V131" t="e">
        <f t="shared" si="13"/>
        <v>#DIV/0!</v>
      </c>
      <c r="AB131" s="2"/>
    </row>
    <row r="132" spans="1:28" x14ac:dyDescent="0.25">
      <c r="A132">
        <v>1981</v>
      </c>
      <c r="B132" t="s">
        <v>23</v>
      </c>
      <c r="C132" t="s">
        <v>19</v>
      </c>
      <c r="D132">
        <v>314290</v>
      </c>
      <c r="E132">
        <v>54774</v>
      </c>
      <c r="G132">
        <v>55052</v>
      </c>
      <c r="I132">
        <v>424116</v>
      </c>
      <c r="J132">
        <v>1113787</v>
      </c>
      <c r="K132" s="1">
        <f t="shared" si="11"/>
        <v>0.38078734982541546</v>
      </c>
      <c r="AB132" s="2"/>
    </row>
    <row r="133" spans="1:28" x14ac:dyDescent="0.25">
      <c r="A133">
        <v>1982</v>
      </c>
      <c r="B133" t="s">
        <v>23</v>
      </c>
      <c r="C133" t="s">
        <v>19</v>
      </c>
      <c r="D133">
        <v>321964</v>
      </c>
      <c r="E133">
        <v>48772</v>
      </c>
      <c r="F133">
        <v>5977</v>
      </c>
      <c r="G133">
        <v>59906</v>
      </c>
      <c r="I133">
        <v>436619</v>
      </c>
      <c r="J133">
        <v>1126553</v>
      </c>
      <c r="K133" s="1">
        <f t="shared" si="11"/>
        <v>0.38757075787823564</v>
      </c>
      <c r="AB133" s="2"/>
    </row>
    <row r="134" spans="1:28" x14ac:dyDescent="0.25">
      <c r="A134">
        <v>1983</v>
      </c>
      <c r="B134" t="s">
        <v>23</v>
      </c>
      <c r="C134" t="s">
        <v>19</v>
      </c>
      <c r="D134">
        <v>332463</v>
      </c>
      <c r="E134">
        <v>54673</v>
      </c>
      <c r="F134">
        <v>7452</v>
      </c>
      <c r="G134">
        <v>60075</v>
      </c>
      <c r="H134">
        <v>3824</v>
      </c>
      <c r="I134">
        <v>458487</v>
      </c>
      <c r="J134">
        <v>1141719</v>
      </c>
      <c r="K134" s="1">
        <f t="shared" si="11"/>
        <v>0.4015760445433596</v>
      </c>
      <c r="AB134" s="2"/>
    </row>
    <row r="135" spans="1:28" x14ac:dyDescent="0.25">
      <c r="A135">
        <v>1984</v>
      </c>
      <c r="B135" t="s">
        <v>23</v>
      </c>
      <c r="C135" t="s">
        <v>19</v>
      </c>
      <c r="D135">
        <v>344012</v>
      </c>
      <c r="E135">
        <v>59993</v>
      </c>
      <c r="F135">
        <v>7300</v>
      </c>
      <c r="G135">
        <v>63262</v>
      </c>
      <c r="H135">
        <v>3741</v>
      </c>
      <c r="I135">
        <v>478308</v>
      </c>
      <c r="J135">
        <v>1160332</v>
      </c>
      <c r="K135" s="1">
        <f t="shared" si="11"/>
        <v>0.41221650355243156</v>
      </c>
      <c r="AB135" s="2"/>
    </row>
    <row r="136" spans="1:28" x14ac:dyDescent="0.25">
      <c r="A136">
        <v>1985</v>
      </c>
      <c r="B136" t="s">
        <v>23</v>
      </c>
      <c r="C136" t="s">
        <v>19</v>
      </c>
      <c r="D136">
        <v>362299</v>
      </c>
      <c r="E136">
        <v>63412</v>
      </c>
      <c r="F136">
        <v>12909</v>
      </c>
      <c r="G136">
        <v>67104</v>
      </c>
      <c r="H136">
        <v>6759</v>
      </c>
      <c r="I136">
        <v>512483</v>
      </c>
      <c r="J136">
        <v>1208906</v>
      </c>
      <c r="K136" s="1">
        <f t="shared" ref="K136:K167" si="14">I136/J136</f>
        <v>0.4239229518258657</v>
      </c>
      <c r="AB136" s="2"/>
    </row>
    <row r="137" spans="1:28" x14ac:dyDescent="0.25">
      <c r="A137">
        <v>1986</v>
      </c>
      <c r="B137" t="s">
        <v>23</v>
      </c>
      <c r="C137" t="s">
        <v>19</v>
      </c>
      <c r="D137">
        <v>386514</v>
      </c>
      <c r="E137">
        <v>68715</v>
      </c>
      <c r="F137">
        <v>13244</v>
      </c>
      <c r="G137">
        <v>69644</v>
      </c>
      <c r="H137">
        <v>7380</v>
      </c>
      <c r="I137">
        <v>545497</v>
      </c>
      <c r="J137">
        <v>1269648</v>
      </c>
      <c r="K137" s="1">
        <f t="shared" si="14"/>
        <v>0.42964427935931848</v>
      </c>
      <c r="AB137" s="2"/>
    </row>
    <row r="138" spans="1:28" x14ac:dyDescent="0.25">
      <c r="A138">
        <v>1987</v>
      </c>
      <c r="B138" t="s">
        <v>23</v>
      </c>
      <c r="C138" t="s">
        <v>19</v>
      </c>
      <c r="D138">
        <v>417415</v>
      </c>
      <c r="E138">
        <v>74652</v>
      </c>
      <c r="F138">
        <v>16031</v>
      </c>
      <c r="G138">
        <v>75070</v>
      </c>
      <c r="H138">
        <v>8695</v>
      </c>
      <c r="I138">
        <v>591863</v>
      </c>
      <c r="J138">
        <v>1358030</v>
      </c>
      <c r="K138" s="1">
        <f t="shared" si="14"/>
        <v>0.43582468723076812</v>
      </c>
      <c r="AB138" s="2"/>
    </row>
    <row r="139" spans="1:28" x14ac:dyDescent="0.25">
      <c r="A139">
        <v>1988</v>
      </c>
      <c r="B139" t="s">
        <v>23</v>
      </c>
      <c r="C139" t="s">
        <v>19</v>
      </c>
      <c r="D139">
        <v>437454</v>
      </c>
      <c r="E139">
        <v>77842</v>
      </c>
      <c r="F139">
        <v>17323</v>
      </c>
      <c r="G139">
        <v>81026</v>
      </c>
      <c r="H139">
        <v>9760</v>
      </c>
      <c r="I139">
        <v>623405</v>
      </c>
      <c r="J139">
        <v>1444185</v>
      </c>
      <c r="K139" s="1">
        <f t="shared" si="14"/>
        <v>0.43166561070776943</v>
      </c>
      <c r="AB139" s="2"/>
    </row>
    <row r="140" spans="1:28" x14ac:dyDescent="0.25">
      <c r="A140">
        <v>1989</v>
      </c>
      <c r="B140" t="s">
        <v>23</v>
      </c>
      <c r="C140" t="s">
        <v>19</v>
      </c>
      <c r="D140">
        <v>453148</v>
      </c>
      <c r="E140">
        <v>84890</v>
      </c>
      <c r="F140">
        <v>17571</v>
      </c>
      <c r="G140">
        <v>85347</v>
      </c>
      <c r="H140">
        <v>10511</v>
      </c>
      <c r="I140">
        <v>651467</v>
      </c>
      <c r="J140">
        <v>1528247</v>
      </c>
      <c r="K140" s="1">
        <f t="shared" si="14"/>
        <v>0.42628384024310206</v>
      </c>
      <c r="AB140" s="2"/>
    </row>
    <row r="141" spans="1:28" x14ac:dyDescent="0.25">
      <c r="A141">
        <v>1990</v>
      </c>
      <c r="B141" t="s">
        <v>23</v>
      </c>
      <c r="C141" t="s">
        <v>19</v>
      </c>
      <c r="D141">
        <v>442822</v>
      </c>
      <c r="E141">
        <v>89587</v>
      </c>
      <c r="F141">
        <v>17851</v>
      </c>
      <c r="G141">
        <v>93479</v>
      </c>
      <c r="H141">
        <v>11104</v>
      </c>
      <c r="I141">
        <v>654843</v>
      </c>
      <c r="J141">
        <v>1570976</v>
      </c>
      <c r="K141" s="1">
        <f t="shared" si="14"/>
        <v>0.41683832216405597</v>
      </c>
      <c r="AB141" s="2"/>
    </row>
    <row r="142" spans="1:28" x14ac:dyDescent="0.25">
      <c r="A142">
        <v>1991</v>
      </c>
      <c r="B142" t="s">
        <v>23</v>
      </c>
      <c r="C142" t="s">
        <v>19</v>
      </c>
      <c r="D142">
        <v>428486</v>
      </c>
      <c r="E142">
        <v>84983</v>
      </c>
      <c r="F142">
        <v>17910</v>
      </c>
      <c r="G142">
        <v>99229</v>
      </c>
      <c r="H142">
        <v>11992</v>
      </c>
      <c r="I142">
        <v>642600</v>
      </c>
      <c r="J142">
        <v>1575864</v>
      </c>
      <c r="K142" s="1">
        <f t="shared" si="14"/>
        <v>0.40777630556951616</v>
      </c>
      <c r="AB142" s="2"/>
    </row>
    <row r="143" spans="1:28" x14ac:dyDescent="0.25">
      <c r="A143">
        <v>1992</v>
      </c>
      <c r="B143" t="s">
        <v>23</v>
      </c>
      <c r="C143" t="s">
        <v>20</v>
      </c>
      <c r="D143">
        <v>260094</v>
      </c>
      <c r="E143">
        <v>83637</v>
      </c>
      <c r="F143">
        <v>15814</v>
      </c>
      <c r="G143">
        <v>98390</v>
      </c>
      <c r="H143">
        <v>11354</v>
      </c>
      <c r="I143">
        <v>469289</v>
      </c>
      <c r="J143">
        <v>1593474</v>
      </c>
      <c r="K143" s="1">
        <f t="shared" si="14"/>
        <v>0.29450684479320027</v>
      </c>
      <c r="AB143" s="2"/>
    </row>
    <row r="144" spans="1:28" x14ac:dyDescent="0.25">
      <c r="A144">
        <v>1993</v>
      </c>
      <c r="B144" t="s">
        <v>23</v>
      </c>
      <c r="C144" t="s">
        <v>20</v>
      </c>
      <c r="D144">
        <v>261590</v>
      </c>
      <c r="E144">
        <v>89268</v>
      </c>
      <c r="G144">
        <v>93723</v>
      </c>
      <c r="H144">
        <v>10278</v>
      </c>
      <c r="I144">
        <v>454859</v>
      </c>
      <c r="J144">
        <v>1571577</v>
      </c>
      <c r="K144" s="1">
        <f t="shared" si="14"/>
        <v>0.28942838944576055</v>
      </c>
      <c r="AB144" s="2"/>
    </row>
    <row r="145" spans="1:28" x14ac:dyDescent="0.25">
      <c r="A145">
        <v>1994</v>
      </c>
      <c r="B145" t="s">
        <v>23</v>
      </c>
      <c r="C145" t="s">
        <v>20</v>
      </c>
      <c r="D145">
        <v>259348</v>
      </c>
      <c r="E145">
        <v>82358</v>
      </c>
      <c r="G145">
        <v>102783</v>
      </c>
      <c r="I145">
        <v>444489</v>
      </c>
      <c r="J145">
        <v>1542813</v>
      </c>
      <c r="K145" s="1">
        <f t="shared" si="14"/>
        <v>0.28810296516817008</v>
      </c>
      <c r="AB145" s="2"/>
    </row>
    <row r="146" spans="1:28" x14ac:dyDescent="0.25">
      <c r="A146">
        <v>1995</v>
      </c>
      <c r="B146" t="s">
        <v>23</v>
      </c>
      <c r="C146" t="s">
        <v>20</v>
      </c>
      <c r="D146">
        <v>270668</v>
      </c>
      <c r="E146">
        <v>81819</v>
      </c>
      <c r="G146">
        <v>96126</v>
      </c>
      <c r="I146">
        <v>448613</v>
      </c>
      <c r="J146">
        <v>1526349</v>
      </c>
      <c r="K146" s="1">
        <f t="shared" si="14"/>
        <v>0.29391246693908141</v>
      </c>
      <c r="AB146" s="2"/>
    </row>
    <row r="147" spans="1:28" x14ac:dyDescent="0.25">
      <c r="A147">
        <v>1996</v>
      </c>
      <c r="B147" t="s">
        <v>23</v>
      </c>
      <c r="C147" t="s">
        <v>20</v>
      </c>
      <c r="D147">
        <v>264519</v>
      </c>
      <c r="E147">
        <v>85202</v>
      </c>
      <c r="G147">
        <v>94229</v>
      </c>
      <c r="I147">
        <v>443950</v>
      </c>
      <c r="J147">
        <v>1529638</v>
      </c>
      <c r="K147" s="1">
        <f t="shared" si="14"/>
        <v>0.2902320679794827</v>
      </c>
      <c r="AB147" s="2"/>
    </row>
    <row r="148" spans="1:28" x14ac:dyDescent="0.25">
      <c r="A148">
        <v>1997</v>
      </c>
      <c r="B148" t="s">
        <v>23</v>
      </c>
      <c r="C148" t="s">
        <v>20</v>
      </c>
      <c r="D148">
        <v>256398</v>
      </c>
      <c r="E148">
        <v>84361</v>
      </c>
      <c r="G148">
        <v>94105</v>
      </c>
      <c r="I148">
        <v>434864</v>
      </c>
      <c r="J148">
        <v>1536573</v>
      </c>
      <c r="K148" s="1">
        <f t="shared" si="14"/>
        <v>0.28300900770741122</v>
      </c>
      <c r="U148">
        <v>1198</v>
      </c>
      <c r="V148" t="e">
        <f t="shared" si="13"/>
        <v>#DIV/0!</v>
      </c>
      <c r="AB148" s="2"/>
    </row>
    <row r="149" spans="1:28" x14ac:dyDescent="0.25">
      <c r="A149">
        <v>1998</v>
      </c>
      <c r="B149" t="s">
        <v>23</v>
      </c>
      <c r="C149" t="s">
        <v>20</v>
      </c>
      <c r="D149">
        <v>250927</v>
      </c>
      <c r="E149">
        <v>86977</v>
      </c>
      <c r="G149">
        <v>93118</v>
      </c>
      <c r="I149">
        <v>431022</v>
      </c>
      <c r="J149">
        <v>1521021</v>
      </c>
      <c r="K149" s="1">
        <f t="shared" si="14"/>
        <v>0.28337675811182095</v>
      </c>
      <c r="AB149" s="2"/>
    </row>
    <row r="150" spans="1:28" x14ac:dyDescent="0.25">
      <c r="A150">
        <v>1999</v>
      </c>
      <c r="B150" t="s">
        <v>23</v>
      </c>
      <c r="C150" t="s">
        <v>20</v>
      </c>
      <c r="D150">
        <v>248470</v>
      </c>
      <c r="E150">
        <v>86409</v>
      </c>
      <c r="G150">
        <v>94610</v>
      </c>
      <c r="I150">
        <v>429489</v>
      </c>
      <c r="J150">
        <v>1513033</v>
      </c>
      <c r="K150" s="1">
        <f t="shared" si="14"/>
        <v>0.28385963822335664</v>
      </c>
      <c r="AB150" s="2"/>
    </row>
    <row r="151" spans="1:28" x14ac:dyDescent="0.25">
      <c r="A151">
        <v>2000</v>
      </c>
      <c r="B151" t="s">
        <v>23</v>
      </c>
      <c r="C151" t="s">
        <v>20</v>
      </c>
      <c r="D151">
        <v>255862</v>
      </c>
      <c r="E151">
        <v>89663</v>
      </c>
      <c r="G151">
        <v>95184</v>
      </c>
      <c r="I151">
        <v>440709</v>
      </c>
      <c r="J151">
        <v>1501358</v>
      </c>
      <c r="K151" s="1">
        <f t="shared" si="14"/>
        <v>0.2935402482286037</v>
      </c>
      <c r="AB151" s="2"/>
    </row>
    <row r="152" spans="1:28" x14ac:dyDescent="0.25">
      <c r="A152">
        <v>2001</v>
      </c>
      <c r="B152" t="s">
        <v>23</v>
      </c>
      <c r="C152" t="s">
        <v>20</v>
      </c>
      <c r="D152">
        <v>245453</v>
      </c>
      <c r="E152">
        <v>90336</v>
      </c>
      <c r="G152">
        <v>97862</v>
      </c>
      <c r="I152">
        <v>433651</v>
      </c>
      <c r="J152">
        <v>1504055</v>
      </c>
      <c r="K152" s="1">
        <f t="shared" si="14"/>
        <v>0.28832123825259048</v>
      </c>
      <c r="AB152" s="2"/>
    </row>
    <row r="153" spans="1:28" x14ac:dyDescent="0.25">
      <c r="A153">
        <v>2002</v>
      </c>
      <c r="B153" t="s">
        <v>23</v>
      </c>
      <c r="C153" t="s">
        <v>20</v>
      </c>
      <c r="D153">
        <v>240079</v>
      </c>
      <c r="E153">
        <v>92942</v>
      </c>
      <c r="G153">
        <v>97541</v>
      </c>
      <c r="I153">
        <v>430562</v>
      </c>
      <c r="J153">
        <v>1509578</v>
      </c>
      <c r="K153" s="1">
        <f t="shared" si="14"/>
        <v>0.28522010787120639</v>
      </c>
      <c r="AB153" s="2"/>
    </row>
    <row r="154" spans="1:28" x14ac:dyDescent="0.25">
      <c r="A154">
        <v>2003</v>
      </c>
      <c r="B154" t="s">
        <v>23</v>
      </c>
      <c r="C154" t="s">
        <v>20</v>
      </c>
      <c r="D154">
        <v>241407</v>
      </c>
      <c r="E154">
        <v>95145</v>
      </c>
      <c r="G154">
        <v>98013</v>
      </c>
      <c r="I154">
        <v>434565</v>
      </c>
      <c r="J154">
        <v>1510981</v>
      </c>
      <c r="K154" s="1">
        <f t="shared" si="14"/>
        <v>0.2876045430088135</v>
      </c>
      <c r="U154">
        <v>601</v>
      </c>
      <c r="V154" t="e">
        <f t="shared" si="13"/>
        <v>#DIV/0!</v>
      </c>
      <c r="AB154" s="2"/>
    </row>
    <row r="155" spans="1:28" x14ac:dyDescent="0.25">
      <c r="A155">
        <v>2004</v>
      </c>
      <c r="B155" t="s">
        <v>23</v>
      </c>
      <c r="C155" t="s">
        <v>20</v>
      </c>
      <c r="D155">
        <v>237391</v>
      </c>
      <c r="E155">
        <v>96817</v>
      </c>
      <c r="G155">
        <v>100579</v>
      </c>
      <c r="I155">
        <v>434787</v>
      </c>
      <c r="J155">
        <v>1515523</v>
      </c>
      <c r="K155" s="1">
        <f t="shared" si="14"/>
        <v>0.28688908053523438</v>
      </c>
      <c r="U155">
        <v>786</v>
      </c>
      <c r="V155" t="e">
        <f t="shared" si="13"/>
        <v>#DIV/0!</v>
      </c>
      <c r="AB155" s="2"/>
    </row>
    <row r="156" spans="1:28" x14ac:dyDescent="0.25">
      <c r="A156">
        <v>2005</v>
      </c>
      <c r="B156" t="s">
        <v>23</v>
      </c>
      <c r="C156" t="s">
        <v>20</v>
      </c>
      <c r="D156">
        <v>230874</v>
      </c>
      <c r="E156">
        <v>97110</v>
      </c>
      <c r="G156">
        <v>100479</v>
      </c>
      <c r="I156">
        <v>428463</v>
      </c>
      <c r="J156">
        <v>1512937</v>
      </c>
      <c r="K156" s="1">
        <f t="shared" si="14"/>
        <v>0.28319949872334405</v>
      </c>
      <c r="U156">
        <v>638</v>
      </c>
      <c r="V156" t="e">
        <f t="shared" si="13"/>
        <v>#DIV/0!</v>
      </c>
      <c r="AB156" s="2"/>
    </row>
    <row r="157" spans="1:28" x14ac:dyDescent="0.25">
      <c r="A157">
        <v>2006</v>
      </c>
      <c r="B157" t="s">
        <v>23</v>
      </c>
      <c r="C157" t="s">
        <v>20</v>
      </c>
      <c r="D157">
        <v>225189</v>
      </c>
      <c r="E157">
        <v>96988</v>
      </c>
      <c r="G157">
        <v>100915</v>
      </c>
      <c r="I157">
        <v>423092</v>
      </c>
      <c r="J157">
        <v>1491184</v>
      </c>
      <c r="K157" s="1">
        <f t="shared" si="14"/>
        <v>0.2837289026706295</v>
      </c>
      <c r="U157">
        <v>640</v>
      </c>
      <c r="V157" t="e">
        <f t="shared" si="13"/>
        <v>#DIV/0!</v>
      </c>
      <c r="AB157" s="2"/>
    </row>
    <row r="158" spans="1:28" x14ac:dyDescent="0.25">
      <c r="A158">
        <v>2007</v>
      </c>
      <c r="B158" t="s">
        <v>23</v>
      </c>
      <c r="C158" t="s">
        <v>20</v>
      </c>
      <c r="D158">
        <v>216730</v>
      </c>
      <c r="E158">
        <v>98452</v>
      </c>
      <c r="G158">
        <v>98024</v>
      </c>
      <c r="I158">
        <v>413206</v>
      </c>
      <c r="J158">
        <v>1470032</v>
      </c>
      <c r="K158" s="1">
        <f t="shared" si="14"/>
        <v>0.28108639811922459</v>
      </c>
      <c r="U158">
        <v>996</v>
      </c>
      <c r="V158" t="e">
        <f t="shared" si="13"/>
        <v>#DIV/0!</v>
      </c>
      <c r="AB158" s="2"/>
    </row>
    <row r="159" spans="1:28" x14ac:dyDescent="0.25">
      <c r="A159">
        <v>2008</v>
      </c>
      <c r="B159" t="s">
        <v>23</v>
      </c>
      <c r="C159" t="s">
        <v>20</v>
      </c>
      <c r="D159">
        <v>212122</v>
      </c>
      <c r="E159">
        <v>99534</v>
      </c>
      <c r="G159">
        <v>100843</v>
      </c>
      <c r="I159">
        <v>412499</v>
      </c>
      <c r="J159">
        <v>1446866</v>
      </c>
      <c r="K159" s="1">
        <f t="shared" si="14"/>
        <v>0.28509827447738767</v>
      </c>
      <c r="U159">
        <v>1223</v>
      </c>
      <c r="V159" t="e">
        <f t="shared" si="13"/>
        <v>#DIV/0!</v>
      </c>
      <c r="AB159" s="2"/>
    </row>
    <row r="160" spans="1:28" x14ac:dyDescent="0.25">
      <c r="A160">
        <v>2009</v>
      </c>
      <c r="B160" t="s">
        <v>23</v>
      </c>
      <c r="C160" t="s">
        <v>20</v>
      </c>
      <c r="D160">
        <v>215303</v>
      </c>
      <c r="E160">
        <v>100359</v>
      </c>
      <c r="G160">
        <v>101149</v>
      </c>
      <c r="I160">
        <v>416811</v>
      </c>
      <c r="J160">
        <v>1431335</v>
      </c>
      <c r="K160" s="1">
        <f t="shared" si="14"/>
        <v>0.29120436515560649</v>
      </c>
      <c r="R160">
        <f t="shared" ref="R160:R171" si="15">R44+R102</f>
        <v>5092</v>
      </c>
      <c r="U160">
        <v>1279</v>
      </c>
      <c r="V160">
        <f t="shared" si="13"/>
        <v>0.25117831893165748</v>
      </c>
      <c r="AB160" s="2"/>
    </row>
    <row r="161" spans="1:28" x14ac:dyDescent="0.25">
      <c r="A161">
        <v>2010</v>
      </c>
      <c r="B161" t="s">
        <v>23</v>
      </c>
      <c r="C161" t="s">
        <v>20</v>
      </c>
      <c r="D161">
        <v>427026</v>
      </c>
      <c r="E161">
        <v>102556</v>
      </c>
      <c r="G161">
        <v>103978</v>
      </c>
      <c r="I161">
        <v>633560</v>
      </c>
      <c r="J161">
        <v>1425677</v>
      </c>
      <c r="K161" s="1">
        <f t="shared" si="14"/>
        <v>0.44439238340802301</v>
      </c>
      <c r="R161">
        <f t="shared" si="15"/>
        <v>5181</v>
      </c>
      <c r="U161">
        <v>1193</v>
      </c>
      <c r="V161">
        <f t="shared" si="13"/>
        <v>0.23026442771665701</v>
      </c>
      <c r="AB161" s="2"/>
    </row>
    <row r="162" spans="1:28" x14ac:dyDescent="0.25">
      <c r="A162">
        <v>2011</v>
      </c>
      <c r="B162" t="s">
        <v>23</v>
      </c>
      <c r="C162" t="s">
        <v>20</v>
      </c>
      <c r="D162">
        <v>432626</v>
      </c>
      <c r="E162">
        <v>103382</v>
      </c>
      <c r="G162">
        <v>106607</v>
      </c>
      <c r="I162">
        <v>642615</v>
      </c>
      <c r="J162">
        <v>1440007</v>
      </c>
      <c r="K162" s="1">
        <f t="shared" si="14"/>
        <v>0.44625824735574204</v>
      </c>
      <c r="R162">
        <f t="shared" si="15"/>
        <v>5143</v>
      </c>
      <c r="U162">
        <v>1410</v>
      </c>
      <c r="V162">
        <f t="shared" si="13"/>
        <v>0.27415905113746841</v>
      </c>
      <c r="AB162" s="2"/>
    </row>
    <row r="163" spans="1:28" x14ac:dyDescent="0.25">
      <c r="A163">
        <v>2012</v>
      </c>
      <c r="B163" t="s">
        <v>23</v>
      </c>
      <c r="C163" t="s">
        <v>20</v>
      </c>
      <c r="D163">
        <v>435321</v>
      </c>
      <c r="E163">
        <v>105693</v>
      </c>
      <c r="G163">
        <v>105580</v>
      </c>
      <c r="I163">
        <v>646594</v>
      </c>
      <c r="J163">
        <v>1452155</v>
      </c>
      <c r="K163" s="1">
        <f t="shared" si="14"/>
        <v>0.44526514042922416</v>
      </c>
      <c r="R163">
        <f t="shared" si="15"/>
        <v>5191</v>
      </c>
      <c r="U163">
        <v>1368</v>
      </c>
      <c r="V163">
        <f t="shared" si="13"/>
        <v>0.26353303795029859</v>
      </c>
      <c r="AB163" s="2"/>
    </row>
    <row r="164" spans="1:28" x14ac:dyDescent="0.25">
      <c r="A164">
        <v>2013</v>
      </c>
      <c r="B164" t="s">
        <v>23</v>
      </c>
      <c r="C164" t="s">
        <v>20</v>
      </c>
      <c r="D164">
        <v>445961</v>
      </c>
      <c r="E164">
        <v>105628</v>
      </c>
      <c r="G164">
        <v>106903</v>
      </c>
      <c r="I164">
        <v>658492</v>
      </c>
      <c r="J164">
        <v>1470561</v>
      </c>
      <c r="K164" s="1">
        <f t="shared" si="14"/>
        <v>0.44778285293843639</v>
      </c>
      <c r="R164">
        <f t="shared" si="15"/>
        <v>5333</v>
      </c>
      <c r="U164">
        <v>1421</v>
      </c>
      <c r="V164">
        <f t="shared" si="13"/>
        <v>0.26645415338458656</v>
      </c>
      <c r="AB164" s="2"/>
    </row>
    <row r="165" spans="1:28" x14ac:dyDescent="0.25">
      <c r="A165">
        <v>2014</v>
      </c>
      <c r="B165" t="s">
        <v>23</v>
      </c>
      <c r="C165" t="s">
        <v>20</v>
      </c>
      <c r="D165">
        <v>452612</v>
      </c>
      <c r="E165">
        <v>109244</v>
      </c>
      <c r="G165">
        <v>108772</v>
      </c>
      <c r="I165">
        <v>670628</v>
      </c>
      <c r="J165">
        <v>1498897</v>
      </c>
      <c r="K165" s="1">
        <f t="shared" si="14"/>
        <v>0.44741433200546804</v>
      </c>
      <c r="R165">
        <f t="shared" si="15"/>
        <v>5366</v>
      </c>
      <c r="U165">
        <v>1600</v>
      </c>
      <c r="V165">
        <f t="shared" si="13"/>
        <v>0.29817368617219531</v>
      </c>
      <c r="AB165" s="2"/>
    </row>
    <row r="166" spans="1:28" x14ac:dyDescent="0.25">
      <c r="A166">
        <v>2015</v>
      </c>
      <c r="B166" t="s">
        <v>23</v>
      </c>
      <c r="C166" t="s">
        <v>20</v>
      </c>
      <c r="D166">
        <v>475789</v>
      </c>
      <c r="E166">
        <v>117405</v>
      </c>
      <c r="G166">
        <v>111746</v>
      </c>
      <c r="I166">
        <v>704940</v>
      </c>
      <c r="J166">
        <v>1551481</v>
      </c>
      <c r="K166" s="1">
        <f t="shared" si="14"/>
        <v>0.45436586074853641</v>
      </c>
      <c r="R166">
        <f t="shared" si="15"/>
        <v>5505</v>
      </c>
      <c r="U166">
        <v>1727</v>
      </c>
      <c r="V166">
        <f t="shared" si="13"/>
        <v>0.31371480472297913</v>
      </c>
      <c r="AB166" s="2"/>
    </row>
    <row r="167" spans="1:28" x14ac:dyDescent="0.25">
      <c r="A167">
        <v>2016</v>
      </c>
      <c r="B167" t="s">
        <v>23</v>
      </c>
      <c r="C167" t="s">
        <v>20</v>
      </c>
      <c r="D167">
        <v>473194</v>
      </c>
      <c r="E167">
        <v>125029</v>
      </c>
      <c r="G167">
        <v>120684</v>
      </c>
      <c r="I167">
        <v>718907</v>
      </c>
      <c r="J167">
        <v>1598985</v>
      </c>
      <c r="K167" s="1">
        <f t="shared" si="14"/>
        <v>0.44960209132668538</v>
      </c>
      <c r="R167">
        <f t="shared" si="15"/>
        <v>5691</v>
      </c>
      <c r="U167">
        <v>1852</v>
      </c>
      <c r="V167">
        <f t="shared" si="13"/>
        <v>0.32542611140397121</v>
      </c>
      <c r="AB167" s="2"/>
    </row>
    <row r="168" spans="1:28" x14ac:dyDescent="0.25">
      <c r="A168">
        <v>2017</v>
      </c>
      <c r="B168" t="s">
        <v>23</v>
      </c>
      <c r="C168" t="s">
        <v>20</v>
      </c>
      <c r="D168">
        <v>468872</v>
      </c>
      <c r="E168">
        <v>126641</v>
      </c>
      <c r="G168">
        <v>131125</v>
      </c>
      <c r="I168">
        <v>726638</v>
      </c>
      <c r="J168">
        <v>1630461</v>
      </c>
      <c r="K168" s="1">
        <f t="shared" ref="K168:K173" si="16">I168/J168</f>
        <v>0.44566414038728924</v>
      </c>
      <c r="R168">
        <f t="shared" si="15"/>
        <v>5837</v>
      </c>
      <c r="U168">
        <v>2092</v>
      </c>
      <c r="V168">
        <f t="shared" si="13"/>
        <v>0.3584032893609731</v>
      </c>
      <c r="AB168" s="2"/>
    </row>
    <row r="169" spans="1:28" x14ac:dyDescent="0.25">
      <c r="A169">
        <v>2018</v>
      </c>
      <c r="B169" t="s">
        <v>23</v>
      </c>
      <c r="C169" t="s">
        <v>20</v>
      </c>
      <c r="D169">
        <v>469094</v>
      </c>
      <c r="E169">
        <v>127333</v>
      </c>
      <c r="G169">
        <v>131259</v>
      </c>
      <c r="I169">
        <v>727686</v>
      </c>
      <c r="J169">
        <v>1621758</v>
      </c>
      <c r="K169" s="1">
        <f t="shared" si="16"/>
        <v>0.44870196416481373</v>
      </c>
      <c r="R169">
        <f t="shared" si="15"/>
        <v>5823</v>
      </c>
      <c r="U169">
        <v>2142</v>
      </c>
      <c r="V169">
        <f t="shared" si="13"/>
        <v>0.36785162287480683</v>
      </c>
      <c r="AB169" s="2"/>
    </row>
    <row r="170" spans="1:28" x14ac:dyDescent="0.25">
      <c r="A170">
        <v>2019</v>
      </c>
      <c r="B170" t="s">
        <v>23</v>
      </c>
      <c r="C170" t="s">
        <v>21</v>
      </c>
      <c r="D170">
        <v>553503</v>
      </c>
      <c r="E170">
        <v>151496</v>
      </c>
      <c r="G170">
        <v>132034</v>
      </c>
      <c r="I170">
        <v>837033</v>
      </c>
      <c r="J170">
        <v>1619564</v>
      </c>
      <c r="K170" s="1">
        <f t="shared" si="16"/>
        <v>0.51682613345320094</v>
      </c>
      <c r="R170">
        <f t="shared" si="15"/>
        <v>5679</v>
      </c>
      <c r="U170">
        <v>2178</v>
      </c>
      <c r="V170">
        <f t="shared" si="13"/>
        <v>0.38351822503961963</v>
      </c>
      <c r="AB170" s="2"/>
    </row>
    <row r="171" spans="1:28" x14ac:dyDescent="0.25">
      <c r="A171">
        <v>2020</v>
      </c>
      <c r="B171" t="s">
        <v>23</v>
      </c>
      <c r="C171" t="s">
        <v>21</v>
      </c>
      <c r="D171">
        <v>565916</v>
      </c>
      <c r="E171">
        <v>169343</v>
      </c>
      <c r="G171">
        <v>123170</v>
      </c>
      <c r="I171">
        <v>858429</v>
      </c>
      <c r="J171">
        <v>1611553</v>
      </c>
      <c r="K171" s="1">
        <f t="shared" si="16"/>
        <v>0.53267190095516559</v>
      </c>
      <c r="R171">
        <f t="shared" si="15"/>
        <v>5600</v>
      </c>
      <c r="U171">
        <v>2073</v>
      </c>
      <c r="V171">
        <f t="shared" si="13"/>
        <v>0.37017857142857141</v>
      </c>
      <c r="AB171" s="2"/>
    </row>
    <row r="172" spans="1:28" x14ac:dyDescent="0.25">
      <c r="A172">
        <v>2021</v>
      </c>
      <c r="B172" t="s">
        <v>23</v>
      </c>
      <c r="C172" t="s">
        <v>21</v>
      </c>
      <c r="D172">
        <v>574316</v>
      </c>
      <c r="E172">
        <v>175345</v>
      </c>
      <c r="G172">
        <v>133881</v>
      </c>
      <c r="I172">
        <v>883542</v>
      </c>
      <c r="J172">
        <v>1620602</v>
      </c>
      <c r="K172" s="1">
        <f t="shared" si="16"/>
        <v>0.54519369962520103</v>
      </c>
      <c r="AB172" s="2"/>
    </row>
    <row r="173" spans="1:28" x14ac:dyDescent="0.25">
      <c r="A173">
        <v>2022</v>
      </c>
      <c r="B173" t="s">
        <v>23</v>
      </c>
      <c r="C173" t="s">
        <v>21</v>
      </c>
      <c r="D173">
        <v>557552</v>
      </c>
      <c r="E173">
        <v>171050</v>
      </c>
      <c r="G173">
        <v>137186</v>
      </c>
      <c r="I173">
        <v>865788</v>
      </c>
      <c r="J173">
        <v>1620789</v>
      </c>
      <c r="K173" s="1">
        <f t="shared" si="16"/>
        <v>0.53417687311550111</v>
      </c>
    </row>
    <row r="174" spans="1:28" x14ac:dyDescent="0.25">
      <c r="A174">
        <v>2023</v>
      </c>
      <c r="B174" t="s">
        <v>23</v>
      </c>
      <c r="C174" t="s">
        <v>21</v>
      </c>
    </row>
    <row r="175" spans="1:28" x14ac:dyDescent="0.25">
      <c r="A175">
        <v>2024</v>
      </c>
      <c r="B175" t="s">
        <v>23</v>
      </c>
      <c r="C175" t="s">
        <v>21</v>
      </c>
    </row>
  </sheetData>
  <autoFilter ref="A1:AB175" xr:uid="{00000000-0001-0000-0000-000000000000}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2"/>
  <sheetViews>
    <sheetView workbookViewId="0">
      <selection activeCell="D6" sqref="D6"/>
    </sheetView>
  </sheetViews>
  <sheetFormatPr baseColWidth="10" defaultRowHeight="15" x14ac:dyDescent="0.25"/>
  <cols>
    <col min="1" max="1" width="9.5703125" customWidth="1"/>
    <col min="3" max="3" width="15.85546875" customWidth="1"/>
  </cols>
  <sheetData>
    <row r="1" spans="1:4" x14ac:dyDescent="0.25">
      <c r="A1" t="s">
        <v>0</v>
      </c>
      <c r="B1" t="s">
        <v>1</v>
      </c>
      <c r="C1" t="s">
        <v>159</v>
      </c>
      <c r="D1" t="s">
        <v>160</v>
      </c>
    </row>
    <row r="2" spans="1:4" x14ac:dyDescent="0.25">
      <c r="A2">
        <v>1978</v>
      </c>
      <c r="B2" t="s">
        <v>18</v>
      </c>
      <c r="C2" t="s">
        <v>164</v>
      </c>
      <c r="D2">
        <v>87.2</v>
      </c>
    </row>
    <row r="3" spans="1:4" x14ac:dyDescent="0.25">
      <c r="A3">
        <v>1979</v>
      </c>
      <c r="B3" t="s">
        <v>18</v>
      </c>
      <c r="C3" t="s">
        <v>161</v>
      </c>
      <c r="D3">
        <v>17.899999999999999</v>
      </c>
    </row>
    <row r="4" spans="1:4" x14ac:dyDescent="0.25">
      <c r="A4">
        <v>1979</v>
      </c>
      <c r="B4" t="s">
        <v>18</v>
      </c>
      <c r="C4" t="s">
        <v>165</v>
      </c>
      <c r="D4">
        <v>67.400000000000006</v>
      </c>
    </row>
    <row r="5" spans="1:4" x14ac:dyDescent="0.25">
      <c r="A5">
        <v>1979</v>
      </c>
      <c r="B5" t="s">
        <v>18</v>
      </c>
      <c r="C5" t="s">
        <v>166</v>
      </c>
      <c r="D5">
        <v>9.8000000000000007</v>
      </c>
    </row>
    <row r="6" spans="1:4" x14ac:dyDescent="0.25">
      <c r="A6">
        <v>1979</v>
      </c>
      <c r="B6" t="s">
        <v>18</v>
      </c>
      <c r="C6" t="s">
        <v>162</v>
      </c>
      <c r="D6">
        <v>4.9000000000000004</v>
      </c>
    </row>
    <row r="7" spans="1:4" x14ac:dyDescent="0.25">
      <c r="A7">
        <v>1991</v>
      </c>
      <c r="B7" t="s">
        <v>18</v>
      </c>
      <c r="C7" t="s">
        <v>161</v>
      </c>
      <c r="D7">
        <v>22.3</v>
      </c>
    </row>
    <row r="8" spans="1:4" x14ac:dyDescent="0.25">
      <c r="A8">
        <v>1991</v>
      </c>
      <c r="B8" t="s">
        <v>18</v>
      </c>
      <c r="C8" t="s">
        <v>163</v>
      </c>
      <c r="D8">
        <f>100-D7-D9</f>
        <v>72.400000000000006</v>
      </c>
    </row>
    <row r="9" spans="1:4" x14ac:dyDescent="0.25">
      <c r="A9">
        <v>1991</v>
      </c>
      <c r="B9" t="s">
        <v>18</v>
      </c>
      <c r="C9" t="s">
        <v>162</v>
      </c>
      <c r="D9">
        <v>5.3</v>
      </c>
    </row>
    <row r="10" spans="1:4" x14ac:dyDescent="0.25">
      <c r="A10">
        <v>1992</v>
      </c>
      <c r="B10" t="s">
        <v>18</v>
      </c>
      <c r="C10" t="s">
        <v>161</v>
      </c>
      <c r="D10">
        <v>19.8</v>
      </c>
    </row>
    <row r="11" spans="1:4" x14ac:dyDescent="0.25">
      <c r="A11">
        <v>1992</v>
      </c>
      <c r="B11" t="s">
        <v>18</v>
      </c>
      <c r="C11" t="s">
        <v>163</v>
      </c>
      <c r="D11">
        <f>100-D10-D12</f>
        <v>72.8</v>
      </c>
    </row>
    <row r="12" spans="1:4" x14ac:dyDescent="0.25">
      <c r="A12">
        <v>1992</v>
      </c>
      <c r="B12" t="s">
        <v>18</v>
      </c>
      <c r="C12" t="s">
        <v>162</v>
      </c>
      <c r="D12">
        <v>7.4</v>
      </c>
    </row>
    <row r="13" spans="1:4" x14ac:dyDescent="0.25">
      <c r="A13">
        <v>1993</v>
      </c>
      <c r="B13" t="s">
        <v>18</v>
      </c>
      <c r="C13" t="s">
        <v>161</v>
      </c>
      <c r="D13">
        <v>20</v>
      </c>
    </row>
    <row r="14" spans="1:4" x14ac:dyDescent="0.25">
      <c r="A14">
        <v>1993</v>
      </c>
      <c r="B14" t="s">
        <v>18</v>
      </c>
      <c r="C14" t="s">
        <v>163</v>
      </c>
      <c r="D14">
        <v>72.2</v>
      </c>
    </row>
    <row r="15" spans="1:4" x14ac:dyDescent="0.25">
      <c r="A15">
        <v>1993</v>
      </c>
      <c r="B15" t="s">
        <v>18</v>
      </c>
      <c r="C15" t="s">
        <v>162</v>
      </c>
      <c r="D15">
        <v>7.8</v>
      </c>
    </row>
    <row r="16" spans="1:4" x14ac:dyDescent="0.25">
      <c r="A16">
        <v>1994</v>
      </c>
      <c r="B16" t="s">
        <v>18</v>
      </c>
      <c r="C16" t="s">
        <v>161</v>
      </c>
      <c r="D16">
        <v>22</v>
      </c>
    </row>
    <row r="17" spans="1:4" x14ac:dyDescent="0.25">
      <c r="A17">
        <v>1994</v>
      </c>
      <c r="B17" t="s">
        <v>18</v>
      </c>
      <c r="C17" t="s">
        <v>163</v>
      </c>
      <c r="D17">
        <v>68.7</v>
      </c>
    </row>
    <row r="18" spans="1:4" x14ac:dyDescent="0.25">
      <c r="A18">
        <v>1994</v>
      </c>
      <c r="B18" t="s">
        <v>18</v>
      </c>
      <c r="C18" t="s">
        <v>162</v>
      </c>
      <c r="D18">
        <v>9.3000000000000007</v>
      </c>
    </row>
    <row r="19" spans="1:4" x14ac:dyDescent="0.25">
      <c r="A19">
        <v>1995</v>
      </c>
      <c r="B19" t="s">
        <v>18</v>
      </c>
      <c r="C19" t="s">
        <v>161</v>
      </c>
      <c r="D19">
        <v>22.2</v>
      </c>
    </row>
    <row r="20" spans="1:4" x14ac:dyDescent="0.25">
      <c r="A20">
        <v>1995</v>
      </c>
      <c r="B20" t="s">
        <v>18</v>
      </c>
      <c r="C20" t="s">
        <v>163</v>
      </c>
      <c r="D20">
        <v>66.599999999999994</v>
      </c>
    </row>
    <row r="21" spans="1:4" x14ac:dyDescent="0.25">
      <c r="A21">
        <v>1995</v>
      </c>
      <c r="B21" t="s">
        <v>18</v>
      </c>
      <c r="C21" t="s">
        <v>162</v>
      </c>
      <c r="D21">
        <v>11.2</v>
      </c>
    </row>
    <row r="22" spans="1:4" x14ac:dyDescent="0.25">
      <c r="A22">
        <v>1996</v>
      </c>
      <c r="B22" t="s">
        <v>18</v>
      </c>
      <c r="C22" t="s">
        <v>161</v>
      </c>
      <c r="D22">
        <v>20.9</v>
      </c>
    </row>
    <row r="23" spans="1:4" x14ac:dyDescent="0.25">
      <c r="A23">
        <v>1996</v>
      </c>
      <c r="B23" t="s">
        <v>18</v>
      </c>
      <c r="C23" t="s">
        <v>163</v>
      </c>
      <c r="D23">
        <v>65.099999999999994</v>
      </c>
    </row>
    <row r="24" spans="1:4" x14ac:dyDescent="0.25">
      <c r="A24">
        <v>1996</v>
      </c>
      <c r="B24" t="s">
        <v>18</v>
      </c>
      <c r="C24" t="s">
        <v>162</v>
      </c>
      <c r="D24">
        <v>14</v>
      </c>
    </row>
    <row r="25" spans="1:4" x14ac:dyDescent="0.25">
      <c r="A25">
        <v>1997</v>
      </c>
      <c r="B25" t="s">
        <v>18</v>
      </c>
      <c r="C25" t="s">
        <v>161</v>
      </c>
      <c r="D25">
        <v>18.899999999999999</v>
      </c>
    </row>
    <row r="26" spans="1:4" x14ac:dyDescent="0.25">
      <c r="A26">
        <v>1997</v>
      </c>
      <c r="B26" t="s">
        <v>18</v>
      </c>
      <c r="C26" t="s">
        <v>163</v>
      </c>
      <c r="D26">
        <v>63.5</v>
      </c>
    </row>
    <row r="27" spans="1:4" x14ac:dyDescent="0.25">
      <c r="A27">
        <v>1997</v>
      </c>
      <c r="B27" t="s">
        <v>18</v>
      </c>
      <c r="C27" t="s">
        <v>162</v>
      </c>
      <c r="D27">
        <v>17.600000000000001</v>
      </c>
    </row>
    <row r="28" spans="1:4" x14ac:dyDescent="0.25">
      <c r="A28">
        <v>1998</v>
      </c>
      <c r="B28" t="s">
        <v>18</v>
      </c>
      <c r="C28" t="s">
        <v>161</v>
      </c>
      <c r="D28">
        <v>15.9</v>
      </c>
    </row>
    <row r="29" spans="1:4" x14ac:dyDescent="0.25">
      <c r="A29">
        <v>1998</v>
      </c>
      <c r="B29" t="s">
        <v>18</v>
      </c>
      <c r="C29" t="s">
        <v>163</v>
      </c>
      <c r="D29">
        <v>60.4</v>
      </c>
    </row>
    <row r="30" spans="1:4" x14ac:dyDescent="0.25">
      <c r="A30">
        <v>1998</v>
      </c>
      <c r="B30" t="s">
        <v>18</v>
      </c>
      <c r="C30" t="s">
        <v>162</v>
      </c>
      <c r="D30">
        <v>20.100000000000001</v>
      </c>
    </row>
    <row r="31" spans="1:4" x14ac:dyDescent="0.25">
      <c r="A31">
        <v>1999</v>
      </c>
      <c r="B31" t="s">
        <v>18</v>
      </c>
      <c r="C31" t="s">
        <v>161</v>
      </c>
      <c r="D31">
        <v>13.8</v>
      </c>
    </row>
    <row r="32" spans="1:4" x14ac:dyDescent="0.25">
      <c r="A32">
        <v>1999</v>
      </c>
      <c r="B32" t="s">
        <v>18</v>
      </c>
      <c r="C32" t="s">
        <v>163</v>
      </c>
      <c r="D32">
        <v>63.8</v>
      </c>
    </row>
    <row r="33" spans="1:4" x14ac:dyDescent="0.25">
      <c r="A33">
        <v>1999</v>
      </c>
      <c r="B33" t="s">
        <v>18</v>
      </c>
      <c r="C33" t="s">
        <v>162</v>
      </c>
      <c r="D33">
        <v>22.4</v>
      </c>
    </row>
    <row r="34" spans="1:4" x14ac:dyDescent="0.25">
      <c r="A34">
        <v>2000</v>
      </c>
      <c r="B34" t="s">
        <v>18</v>
      </c>
      <c r="C34" t="s">
        <v>161</v>
      </c>
      <c r="D34">
        <v>11.8</v>
      </c>
    </row>
    <row r="35" spans="1:4" x14ac:dyDescent="0.25">
      <c r="A35">
        <v>2000</v>
      </c>
      <c r="B35" t="s">
        <v>18</v>
      </c>
      <c r="C35" t="s">
        <v>163</v>
      </c>
      <c r="D35">
        <v>63.4</v>
      </c>
    </row>
    <row r="36" spans="1:4" x14ac:dyDescent="0.25">
      <c r="A36">
        <v>2000</v>
      </c>
      <c r="B36" t="s">
        <v>18</v>
      </c>
      <c r="C36" t="s">
        <v>162</v>
      </c>
      <c r="D36">
        <v>24.8</v>
      </c>
    </row>
    <row r="37" spans="1:4" x14ac:dyDescent="0.25">
      <c r="A37">
        <v>2003</v>
      </c>
      <c r="B37" t="s">
        <v>18</v>
      </c>
      <c r="C37" t="s">
        <v>161</v>
      </c>
      <c r="D37">
        <v>9.8000000000000007</v>
      </c>
    </row>
    <row r="38" spans="1:4" x14ac:dyDescent="0.25">
      <c r="A38">
        <v>2003</v>
      </c>
      <c r="B38" t="s">
        <v>18</v>
      </c>
      <c r="C38" t="s">
        <v>163</v>
      </c>
      <c r="D38">
        <v>62.9</v>
      </c>
    </row>
    <row r="39" spans="1:4" x14ac:dyDescent="0.25">
      <c r="A39">
        <v>2003</v>
      </c>
      <c r="B39" t="s">
        <v>18</v>
      </c>
      <c r="C39" t="s">
        <v>162</v>
      </c>
      <c r="D39">
        <v>27.3</v>
      </c>
    </row>
    <row r="40" spans="1:4" x14ac:dyDescent="0.25">
      <c r="A40">
        <v>2007</v>
      </c>
      <c r="B40" t="s">
        <v>18</v>
      </c>
      <c r="C40" t="s">
        <v>161</v>
      </c>
      <c r="D40">
        <v>9.1</v>
      </c>
    </row>
    <row r="41" spans="1:4" x14ac:dyDescent="0.25">
      <c r="A41">
        <v>2007</v>
      </c>
      <c r="B41" t="s">
        <v>18</v>
      </c>
      <c r="C41" t="s">
        <v>163</v>
      </c>
      <c r="D41">
        <v>63.1</v>
      </c>
    </row>
    <row r="42" spans="1:4" x14ac:dyDescent="0.25">
      <c r="A42">
        <v>2007</v>
      </c>
      <c r="B42" t="s">
        <v>18</v>
      </c>
      <c r="C42" t="s">
        <v>162</v>
      </c>
      <c r="D42">
        <v>27.8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82"/>
  <sheetViews>
    <sheetView workbookViewId="0">
      <selection activeCell="F19" sqref="F19"/>
    </sheetView>
  </sheetViews>
  <sheetFormatPr baseColWidth="10" defaultRowHeight="15" x14ac:dyDescent="0.25"/>
  <cols>
    <col min="1" max="1" width="9.5703125" customWidth="1"/>
    <col min="4" max="4" width="15" customWidth="1"/>
  </cols>
  <sheetData>
    <row r="1" spans="1:6" x14ac:dyDescent="0.25">
      <c r="A1" t="s">
        <v>117</v>
      </c>
      <c r="B1" t="s">
        <v>0</v>
      </c>
      <c r="C1" t="s">
        <v>99</v>
      </c>
      <c r="D1" t="s">
        <v>109</v>
      </c>
      <c r="E1" t="s">
        <v>124</v>
      </c>
      <c r="F1" t="s">
        <v>101</v>
      </c>
    </row>
    <row r="2" spans="1:6" x14ac:dyDescent="0.25">
      <c r="A2" t="s">
        <v>119</v>
      </c>
      <c r="B2">
        <v>1976</v>
      </c>
      <c r="C2" t="s">
        <v>113</v>
      </c>
      <c r="D2" t="s">
        <v>110</v>
      </c>
      <c r="E2" t="s">
        <v>103</v>
      </c>
      <c r="F2">
        <v>21.200000000000003</v>
      </c>
    </row>
    <row r="3" spans="1:6" x14ac:dyDescent="0.25">
      <c r="A3" t="s">
        <v>119</v>
      </c>
      <c r="B3">
        <v>1976</v>
      </c>
      <c r="C3" t="s">
        <v>113</v>
      </c>
      <c r="D3" t="s">
        <v>110</v>
      </c>
      <c r="E3" t="s">
        <v>104</v>
      </c>
      <c r="F3">
        <v>39.900000000000006</v>
      </c>
    </row>
    <row r="4" spans="1:6" x14ac:dyDescent="0.25">
      <c r="A4" t="s">
        <v>119</v>
      </c>
      <c r="B4">
        <v>1976</v>
      </c>
      <c r="C4" t="s">
        <v>113</v>
      </c>
      <c r="D4" t="s">
        <v>110</v>
      </c>
      <c r="E4" t="s">
        <v>105</v>
      </c>
      <c r="F4">
        <v>38.9</v>
      </c>
    </row>
    <row r="5" spans="1:6" x14ac:dyDescent="0.25">
      <c r="A5" t="s">
        <v>119</v>
      </c>
      <c r="B5">
        <v>1976</v>
      </c>
      <c r="C5" t="s">
        <v>156</v>
      </c>
      <c r="D5" t="s">
        <v>110</v>
      </c>
      <c r="E5" t="s">
        <v>103</v>
      </c>
      <c r="F5">
        <v>21.9</v>
      </c>
    </row>
    <row r="6" spans="1:6" x14ac:dyDescent="0.25">
      <c r="A6" t="s">
        <v>119</v>
      </c>
      <c r="B6">
        <v>1976</v>
      </c>
      <c r="C6" t="s">
        <v>156</v>
      </c>
      <c r="D6" t="s">
        <v>110</v>
      </c>
      <c r="E6" t="s">
        <v>104</v>
      </c>
      <c r="F6">
        <v>44.4</v>
      </c>
    </row>
    <row r="7" spans="1:6" x14ac:dyDescent="0.25">
      <c r="A7" t="s">
        <v>119</v>
      </c>
      <c r="B7">
        <v>1976</v>
      </c>
      <c r="C7" t="s">
        <v>156</v>
      </c>
      <c r="D7" t="s">
        <v>110</v>
      </c>
      <c r="E7" t="s">
        <v>105</v>
      </c>
      <c r="F7">
        <v>34.1</v>
      </c>
    </row>
    <row r="8" spans="1:6" x14ac:dyDescent="0.25">
      <c r="A8" t="s">
        <v>119</v>
      </c>
      <c r="B8">
        <v>1976</v>
      </c>
      <c r="C8" t="s">
        <v>115</v>
      </c>
      <c r="D8" t="s">
        <v>110</v>
      </c>
      <c r="E8" t="s">
        <v>103</v>
      </c>
      <c r="F8">
        <v>13.2</v>
      </c>
    </row>
    <row r="9" spans="1:6" x14ac:dyDescent="0.25">
      <c r="A9" t="s">
        <v>119</v>
      </c>
      <c r="B9">
        <v>1976</v>
      </c>
      <c r="C9" t="s">
        <v>115</v>
      </c>
      <c r="D9" t="s">
        <v>110</v>
      </c>
      <c r="E9" t="s">
        <v>104</v>
      </c>
      <c r="F9">
        <v>35.5</v>
      </c>
    </row>
    <row r="10" spans="1:6" x14ac:dyDescent="0.25">
      <c r="A10" t="s">
        <v>119</v>
      </c>
      <c r="B10">
        <v>1976</v>
      </c>
      <c r="C10" t="s">
        <v>115</v>
      </c>
      <c r="D10" t="s">
        <v>110</v>
      </c>
      <c r="E10" t="s">
        <v>105</v>
      </c>
      <c r="F10">
        <v>51.3</v>
      </c>
    </row>
    <row r="11" spans="1:6" x14ac:dyDescent="0.25">
      <c r="A11" t="s">
        <v>119</v>
      </c>
      <c r="B11">
        <v>1976</v>
      </c>
      <c r="C11" t="s">
        <v>136</v>
      </c>
      <c r="D11" t="s">
        <v>110</v>
      </c>
      <c r="E11" t="s">
        <v>103</v>
      </c>
      <c r="F11">
        <v>15.6</v>
      </c>
    </row>
    <row r="12" spans="1:6" x14ac:dyDescent="0.25">
      <c r="A12" t="s">
        <v>119</v>
      </c>
      <c r="B12">
        <v>1976</v>
      </c>
      <c r="C12" t="s">
        <v>136</v>
      </c>
      <c r="D12" t="s">
        <v>110</v>
      </c>
      <c r="E12" t="s">
        <v>104</v>
      </c>
      <c r="F12">
        <v>40.699999999999996</v>
      </c>
    </row>
    <row r="13" spans="1:6" x14ac:dyDescent="0.25">
      <c r="A13" t="s">
        <v>119</v>
      </c>
      <c r="B13">
        <v>1976</v>
      </c>
      <c r="C13" t="s">
        <v>136</v>
      </c>
      <c r="D13" t="s">
        <v>110</v>
      </c>
      <c r="E13" t="s">
        <v>105</v>
      </c>
      <c r="F13">
        <v>43.7</v>
      </c>
    </row>
    <row r="14" spans="1:6" x14ac:dyDescent="0.25">
      <c r="A14" t="s">
        <v>119</v>
      </c>
      <c r="B14">
        <v>1976</v>
      </c>
      <c r="C14" t="s">
        <v>137</v>
      </c>
      <c r="D14" t="s">
        <v>110</v>
      </c>
      <c r="E14" t="s">
        <v>103</v>
      </c>
      <c r="F14">
        <v>28.4</v>
      </c>
    </row>
    <row r="15" spans="1:6" x14ac:dyDescent="0.25">
      <c r="A15" t="s">
        <v>119</v>
      </c>
      <c r="B15">
        <v>1976</v>
      </c>
      <c r="C15" t="s">
        <v>137</v>
      </c>
      <c r="D15" t="s">
        <v>110</v>
      </c>
      <c r="E15" t="s">
        <v>104</v>
      </c>
      <c r="F15">
        <v>39.9</v>
      </c>
    </row>
    <row r="16" spans="1:6" x14ac:dyDescent="0.25">
      <c r="A16" t="s">
        <v>119</v>
      </c>
      <c r="B16">
        <v>1976</v>
      </c>
      <c r="C16" t="s">
        <v>137</v>
      </c>
      <c r="D16" t="s">
        <v>110</v>
      </c>
      <c r="E16" t="s">
        <v>105</v>
      </c>
      <c r="F16">
        <v>31.7</v>
      </c>
    </row>
    <row r="17" spans="1:6" x14ac:dyDescent="0.25">
      <c r="A17" t="s">
        <v>119</v>
      </c>
      <c r="B17">
        <v>1976</v>
      </c>
      <c r="C17" t="s">
        <v>108</v>
      </c>
      <c r="D17" t="s">
        <v>110</v>
      </c>
      <c r="E17" t="s">
        <v>103</v>
      </c>
      <c r="F17">
        <v>22.400000000000002</v>
      </c>
    </row>
    <row r="18" spans="1:6" x14ac:dyDescent="0.25">
      <c r="A18" t="s">
        <v>119</v>
      </c>
      <c r="B18">
        <v>1976</v>
      </c>
      <c r="C18" t="s">
        <v>108</v>
      </c>
      <c r="D18" t="s">
        <v>110</v>
      </c>
      <c r="E18" t="s">
        <v>104</v>
      </c>
      <c r="F18">
        <v>40.300000000000004</v>
      </c>
    </row>
    <row r="19" spans="1:6" x14ac:dyDescent="0.25">
      <c r="A19" t="s">
        <v>119</v>
      </c>
      <c r="B19">
        <v>1976</v>
      </c>
      <c r="C19" t="s">
        <v>108</v>
      </c>
      <c r="D19" t="s">
        <v>110</v>
      </c>
      <c r="E19" t="s">
        <v>105</v>
      </c>
      <c r="F19">
        <v>37.299999999999997</v>
      </c>
    </row>
    <row r="20" spans="1:6" x14ac:dyDescent="0.25">
      <c r="A20" t="s">
        <v>118</v>
      </c>
      <c r="B20">
        <v>1980</v>
      </c>
      <c r="C20" t="s">
        <v>113</v>
      </c>
      <c r="D20" t="s">
        <v>116</v>
      </c>
      <c r="E20" t="s">
        <v>103</v>
      </c>
      <c r="F20">
        <f>5.5+26.5+0.7</f>
        <v>32.700000000000003</v>
      </c>
    </row>
    <row r="21" spans="1:6" x14ac:dyDescent="0.25">
      <c r="A21" t="s">
        <v>118</v>
      </c>
      <c r="B21">
        <v>1980</v>
      </c>
      <c r="C21" t="s">
        <v>113</v>
      </c>
      <c r="D21" t="s">
        <v>116</v>
      </c>
      <c r="E21" t="s">
        <v>104</v>
      </c>
      <c r="F21">
        <f>3.7+11.7+10.5+3+4.2</f>
        <v>33.1</v>
      </c>
    </row>
    <row r="22" spans="1:6" x14ac:dyDescent="0.25">
      <c r="A22" t="s">
        <v>118</v>
      </c>
      <c r="B22">
        <v>1980</v>
      </c>
      <c r="C22" t="s">
        <v>113</v>
      </c>
      <c r="D22" t="s">
        <v>116</v>
      </c>
      <c r="E22" t="s">
        <v>105</v>
      </c>
      <c r="F22">
        <f>16.2+18</f>
        <v>34.200000000000003</v>
      </c>
    </row>
    <row r="23" spans="1:6" x14ac:dyDescent="0.25">
      <c r="A23" t="s">
        <v>118</v>
      </c>
      <c r="B23">
        <v>1980</v>
      </c>
      <c r="C23" t="s">
        <v>114</v>
      </c>
      <c r="D23" t="s">
        <v>116</v>
      </c>
      <c r="E23" t="s">
        <v>103</v>
      </c>
      <c r="F23">
        <f>0.7+30.6+5.1</f>
        <v>36.4</v>
      </c>
    </row>
    <row r="24" spans="1:6" x14ac:dyDescent="0.25">
      <c r="A24" t="s">
        <v>118</v>
      </c>
      <c r="B24">
        <v>1980</v>
      </c>
      <c r="C24" t="s">
        <v>114</v>
      </c>
      <c r="D24" t="s">
        <v>116</v>
      </c>
      <c r="E24" t="s">
        <v>104</v>
      </c>
      <c r="F24">
        <f>5.2+11+10.6+3.4+4.3</f>
        <v>34.499999999999993</v>
      </c>
    </row>
    <row r="25" spans="1:6" x14ac:dyDescent="0.25">
      <c r="A25" t="s">
        <v>118</v>
      </c>
      <c r="B25">
        <v>1980</v>
      </c>
      <c r="C25" t="s">
        <v>114</v>
      </c>
      <c r="D25" t="s">
        <v>116</v>
      </c>
      <c r="E25" t="s">
        <v>105</v>
      </c>
      <c r="F25">
        <f>16.6+12.4</f>
        <v>29</v>
      </c>
    </row>
    <row r="26" spans="1:6" x14ac:dyDescent="0.25">
      <c r="A26" t="s">
        <v>118</v>
      </c>
      <c r="B26">
        <v>1980</v>
      </c>
      <c r="C26" t="s">
        <v>115</v>
      </c>
      <c r="D26" t="s">
        <v>116</v>
      </c>
      <c r="E26" t="s">
        <v>103</v>
      </c>
      <c r="F26">
        <f>0.5+18.1+3.3</f>
        <v>21.900000000000002</v>
      </c>
    </row>
    <row r="27" spans="1:6" x14ac:dyDescent="0.25">
      <c r="A27" t="s">
        <v>118</v>
      </c>
      <c r="B27">
        <v>1980</v>
      </c>
      <c r="C27" t="s">
        <v>115</v>
      </c>
      <c r="D27" t="s">
        <v>116</v>
      </c>
      <c r="E27" t="s">
        <v>104</v>
      </c>
      <c r="F27">
        <f>4.3+9.8+8.6+1.8+3.5</f>
        <v>28.000000000000004</v>
      </c>
    </row>
    <row r="28" spans="1:6" x14ac:dyDescent="0.25">
      <c r="A28" t="s">
        <v>118</v>
      </c>
      <c r="B28">
        <v>1980</v>
      </c>
      <c r="C28" t="s">
        <v>115</v>
      </c>
      <c r="D28" t="s">
        <v>116</v>
      </c>
      <c r="E28" t="s">
        <v>105</v>
      </c>
      <c r="F28">
        <f>29.9+20.2</f>
        <v>50.099999999999994</v>
      </c>
    </row>
    <row r="29" spans="1:6" x14ac:dyDescent="0.25">
      <c r="A29" t="s">
        <v>118</v>
      </c>
      <c r="B29">
        <v>1980</v>
      </c>
      <c r="C29" t="s">
        <v>108</v>
      </c>
      <c r="D29" t="s">
        <v>116</v>
      </c>
      <c r="E29" t="s">
        <v>103</v>
      </c>
      <c r="F29">
        <f>0.7+27.3+4.8</f>
        <v>32.799999999999997</v>
      </c>
    </row>
    <row r="30" spans="1:6" x14ac:dyDescent="0.25">
      <c r="A30" t="s">
        <v>118</v>
      </c>
      <c r="B30">
        <v>1980</v>
      </c>
      <c r="C30" t="s">
        <v>108</v>
      </c>
      <c r="D30" t="s">
        <v>116</v>
      </c>
      <c r="E30" t="s">
        <v>104</v>
      </c>
      <c r="F30">
        <f>4.7+10.6+9.8+2.9+4</f>
        <v>32</v>
      </c>
    </row>
    <row r="31" spans="1:6" x14ac:dyDescent="0.25">
      <c r="A31" t="s">
        <v>118</v>
      </c>
      <c r="B31">
        <v>1980</v>
      </c>
      <c r="C31" t="s">
        <v>108</v>
      </c>
      <c r="D31" t="s">
        <v>116</v>
      </c>
      <c r="E31" t="s">
        <v>105</v>
      </c>
      <c r="F31">
        <f>17.7+17.5</f>
        <v>35.200000000000003</v>
      </c>
    </row>
    <row r="32" spans="1:6" x14ac:dyDescent="0.25">
      <c r="A32" t="s">
        <v>120</v>
      </c>
      <c r="B32">
        <v>1994</v>
      </c>
      <c r="C32" t="s">
        <v>102</v>
      </c>
      <c r="D32" t="s">
        <v>111</v>
      </c>
      <c r="E32" t="s">
        <v>103</v>
      </c>
      <c r="F32">
        <v>27.7</v>
      </c>
    </row>
    <row r="33" spans="1:6" x14ac:dyDescent="0.25">
      <c r="A33" t="s">
        <v>120</v>
      </c>
      <c r="B33">
        <v>1994</v>
      </c>
      <c r="C33" t="s">
        <v>102</v>
      </c>
      <c r="D33" t="s">
        <v>111</v>
      </c>
      <c r="E33" t="s">
        <v>104</v>
      </c>
      <c r="F33">
        <v>30.4</v>
      </c>
    </row>
    <row r="34" spans="1:6" x14ac:dyDescent="0.25">
      <c r="A34" t="s">
        <v>120</v>
      </c>
      <c r="B34">
        <v>1994</v>
      </c>
      <c r="C34" t="s">
        <v>102</v>
      </c>
      <c r="D34" t="s">
        <v>111</v>
      </c>
      <c r="E34" t="s">
        <v>105</v>
      </c>
      <c r="F34">
        <v>41.9</v>
      </c>
    </row>
    <row r="35" spans="1:6" x14ac:dyDescent="0.25">
      <c r="A35" t="s">
        <v>120</v>
      </c>
      <c r="B35">
        <v>1994</v>
      </c>
      <c r="C35" t="s">
        <v>106</v>
      </c>
      <c r="D35" t="s">
        <v>111</v>
      </c>
      <c r="E35" t="s">
        <v>103</v>
      </c>
      <c r="F35">
        <v>26.6</v>
      </c>
    </row>
    <row r="36" spans="1:6" x14ac:dyDescent="0.25">
      <c r="A36" t="s">
        <v>120</v>
      </c>
      <c r="B36">
        <v>1994</v>
      </c>
      <c r="C36" t="s">
        <v>106</v>
      </c>
      <c r="D36" t="s">
        <v>111</v>
      </c>
      <c r="E36" t="s">
        <v>104</v>
      </c>
      <c r="F36">
        <v>31</v>
      </c>
    </row>
    <row r="37" spans="1:6" x14ac:dyDescent="0.25">
      <c r="A37" t="s">
        <v>120</v>
      </c>
      <c r="B37">
        <v>1994</v>
      </c>
      <c r="C37" t="s">
        <v>106</v>
      </c>
      <c r="D37" t="s">
        <v>111</v>
      </c>
      <c r="E37" t="s">
        <v>105</v>
      </c>
      <c r="F37">
        <v>42.4</v>
      </c>
    </row>
    <row r="38" spans="1:6" x14ac:dyDescent="0.25">
      <c r="A38" t="s">
        <v>120</v>
      </c>
      <c r="B38">
        <v>1994</v>
      </c>
      <c r="C38" t="s">
        <v>107</v>
      </c>
      <c r="D38" t="s">
        <v>111</v>
      </c>
      <c r="E38" t="s">
        <v>103</v>
      </c>
      <c r="F38">
        <v>20.3</v>
      </c>
    </row>
    <row r="39" spans="1:6" x14ac:dyDescent="0.25">
      <c r="A39" t="s">
        <v>120</v>
      </c>
      <c r="B39">
        <v>1994</v>
      </c>
      <c r="C39" t="s">
        <v>107</v>
      </c>
      <c r="D39" t="s">
        <v>111</v>
      </c>
      <c r="E39" t="s">
        <v>104</v>
      </c>
      <c r="F39">
        <v>26.3</v>
      </c>
    </row>
    <row r="40" spans="1:6" x14ac:dyDescent="0.25">
      <c r="A40" t="s">
        <v>120</v>
      </c>
      <c r="B40">
        <v>1994</v>
      </c>
      <c r="C40" t="s">
        <v>107</v>
      </c>
      <c r="D40" t="s">
        <v>111</v>
      </c>
      <c r="E40" t="s">
        <v>105</v>
      </c>
      <c r="F40">
        <v>53.4</v>
      </c>
    </row>
    <row r="41" spans="1:6" x14ac:dyDescent="0.25">
      <c r="A41" t="s">
        <v>120</v>
      </c>
      <c r="B41">
        <v>1994</v>
      </c>
      <c r="C41" t="s">
        <v>108</v>
      </c>
      <c r="D41" t="s">
        <v>111</v>
      </c>
      <c r="E41" t="s">
        <v>103</v>
      </c>
      <c r="F41">
        <v>29.4</v>
      </c>
    </row>
    <row r="42" spans="1:6" x14ac:dyDescent="0.25">
      <c r="A42" t="s">
        <v>120</v>
      </c>
      <c r="B42">
        <v>1994</v>
      </c>
      <c r="C42" t="s">
        <v>108</v>
      </c>
      <c r="D42" t="s">
        <v>111</v>
      </c>
      <c r="E42" t="s">
        <v>104</v>
      </c>
      <c r="F42">
        <v>29.7</v>
      </c>
    </row>
    <row r="43" spans="1:6" x14ac:dyDescent="0.25">
      <c r="A43" t="s">
        <v>120</v>
      </c>
      <c r="B43">
        <v>1994</v>
      </c>
      <c r="C43" t="s">
        <v>108</v>
      </c>
      <c r="D43" t="s">
        <v>111</v>
      </c>
      <c r="E43" t="s">
        <v>105</v>
      </c>
      <c r="F43">
        <v>40.9</v>
      </c>
    </row>
    <row r="44" spans="1:6" x14ac:dyDescent="0.25">
      <c r="A44" t="s">
        <v>120</v>
      </c>
      <c r="B44">
        <v>1995</v>
      </c>
      <c r="C44" t="s">
        <v>102</v>
      </c>
      <c r="D44" t="s">
        <v>111</v>
      </c>
      <c r="E44" t="s">
        <v>103</v>
      </c>
      <c r="F44" s="9">
        <v>27</v>
      </c>
    </row>
    <row r="45" spans="1:6" x14ac:dyDescent="0.25">
      <c r="A45" t="s">
        <v>120</v>
      </c>
      <c r="B45">
        <v>1995</v>
      </c>
      <c r="C45" t="s">
        <v>102</v>
      </c>
      <c r="D45" t="s">
        <v>111</v>
      </c>
      <c r="E45" t="s">
        <v>104</v>
      </c>
      <c r="F45" s="9">
        <v>29.7</v>
      </c>
    </row>
    <row r="46" spans="1:6" x14ac:dyDescent="0.25">
      <c r="A46" t="s">
        <v>120</v>
      </c>
      <c r="B46">
        <v>1995</v>
      </c>
      <c r="C46" t="s">
        <v>102</v>
      </c>
      <c r="D46" t="s">
        <v>111</v>
      </c>
      <c r="E46" t="s">
        <v>105</v>
      </c>
      <c r="F46" s="9">
        <v>43.3</v>
      </c>
    </row>
    <row r="47" spans="1:6" x14ac:dyDescent="0.25">
      <c r="A47" t="s">
        <v>120</v>
      </c>
      <c r="B47">
        <v>1995</v>
      </c>
      <c r="C47" t="s">
        <v>106</v>
      </c>
      <c r="D47" t="s">
        <v>111</v>
      </c>
      <c r="E47" t="s">
        <v>103</v>
      </c>
      <c r="F47" s="9">
        <v>26.1</v>
      </c>
    </row>
    <row r="48" spans="1:6" x14ac:dyDescent="0.25">
      <c r="A48" t="s">
        <v>120</v>
      </c>
      <c r="B48">
        <v>1995</v>
      </c>
      <c r="C48" t="s">
        <v>106</v>
      </c>
      <c r="D48" t="s">
        <v>111</v>
      </c>
      <c r="E48" t="s">
        <v>104</v>
      </c>
      <c r="F48" s="9">
        <v>30.6</v>
      </c>
    </row>
    <row r="49" spans="1:6" x14ac:dyDescent="0.25">
      <c r="A49" t="s">
        <v>120</v>
      </c>
      <c r="B49">
        <v>1995</v>
      </c>
      <c r="C49" t="s">
        <v>106</v>
      </c>
      <c r="D49" t="s">
        <v>111</v>
      </c>
      <c r="E49" t="s">
        <v>105</v>
      </c>
      <c r="F49" s="9">
        <v>43.3</v>
      </c>
    </row>
    <row r="50" spans="1:6" x14ac:dyDescent="0.25">
      <c r="A50" t="s">
        <v>120</v>
      </c>
      <c r="B50">
        <v>1995</v>
      </c>
      <c r="C50" t="s">
        <v>107</v>
      </c>
      <c r="D50" t="s">
        <v>111</v>
      </c>
      <c r="E50" t="s">
        <v>103</v>
      </c>
      <c r="F50" s="9">
        <v>20.100000000000001</v>
      </c>
    </row>
    <row r="51" spans="1:6" x14ac:dyDescent="0.25">
      <c r="A51" t="s">
        <v>120</v>
      </c>
      <c r="B51">
        <v>1995</v>
      </c>
      <c r="C51" t="s">
        <v>107</v>
      </c>
      <c r="D51" t="s">
        <v>111</v>
      </c>
      <c r="E51" t="s">
        <v>104</v>
      </c>
      <c r="F51" s="9">
        <v>25.2</v>
      </c>
    </row>
    <row r="52" spans="1:6" x14ac:dyDescent="0.25">
      <c r="A52" t="s">
        <v>120</v>
      </c>
      <c r="B52">
        <v>1995</v>
      </c>
      <c r="C52" t="s">
        <v>107</v>
      </c>
      <c r="D52" t="s">
        <v>111</v>
      </c>
      <c r="E52" t="s">
        <v>105</v>
      </c>
      <c r="F52" s="9">
        <v>54.7</v>
      </c>
    </row>
    <row r="53" spans="1:6" x14ac:dyDescent="0.25">
      <c r="A53" t="s">
        <v>120</v>
      </c>
      <c r="B53">
        <v>1995</v>
      </c>
      <c r="C53" t="s">
        <v>108</v>
      </c>
      <c r="D53" t="s">
        <v>111</v>
      </c>
      <c r="E53" t="s">
        <v>103</v>
      </c>
      <c r="F53" s="9">
        <v>29.1</v>
      </c>
    </row>
    <row r="54" spans="1:6" x14ac:dyDescent="0.25">
      <c r="A54" t="s">
        <v>120</v>
      </c>
      <c r="B54">
        <v>1995</v>
      </c>
      <c r="C54" t="s">
        <v>108</v>
      </c>
      <c r="D54" t="s">
        <v>111</v>
      </c>
      <c r="E54" t="s">
        <v>104</v>
      </c>
      <c r="F54" s="9">
        <v>28.9</v>
      </c>
    </row>
    <row r="55" spans="1:6" x14ac:dyDescent="0.25">
      <c r="A55" t="s">
        <v>120</v>
      </c>
      <c r="B55">
        <v>1995</v>
      </c>
      <c r="C55" t="s">
        <v>108</v>
      </c>
      <c r="D55" t="s">
        <v>111</v>
      </c>
      <c r="E55" t="s">
        <v>105</v>
      </c>
      <c r="F55" s="9">
        <v>42</v>
      </c>
    </row>
    <row r="56" spans="1:6" x14ac:dyDescent="0.25">
      <c r="A56" t="s">
        <v>122</v>
      </c>
      <c r="B56">
        <v>1999</v>
      </c>
      <c r="C56" t="s">
        <v>108</v>
      </c>
      <c r="D56" t="s">
        <v>116</v>
      </c>
      <c r="E56" t="s">
        <v>103</v>
      </c>
      <c r="F56" s="9">
        <f>6+22</f>
        <v>28</v>
      </c>
    </row>
    <row r="57" spans="1:6" x14ac:dyDescent="0.25">
      <c r="A57" t="s">
        <v>122</v>
      </c>
      <c r="B57">
        <v>1999</v>
      </c>
      <c r="C57" t="s">
        <v>108</v>
      </c>
      <c r="D57" t="s">
        <v>116</v>
      </c>
      <c r="E57" t="s">
        <v>104</v>
      </c>
      <c r="F57" s="9">
        <f>2+8+17+2</f>
        <v>29</v>
      </c>
    </row>
    <row r="58" spans="1:6" x14ac:dyDescent="0.25">
      <c r="A58" t="s">
        <v>122</v>
      </c>
      <c r="B58">
        <v>1999</v>
      </c>
      <c r="C58" t="s">
        <v>108</v>
      </c>
      <c r="D58" t="s">
        <v>116</v>
      </c>
      <c r="E58" t="s">
        <v>105</v>
      </c>
      <c r="F58" s="9">
        <f>20+18+5</f>
        <v>43</v>
      </c>
    </row>
    <row r="59" spans="1:6" x14ac:dyDescent="0.25">
      <c r="A59" t="s">
        <v>122</v>
      </c>
      <c r="B59">
        <v>2001</v>
      </c>
      <c r="C59" t="s">
        <v>102</v>
      </c>
      <c r="D59" t="s">
        <v>111</v>
      </c>
      <c r="E59" t="s">
        <v>103</v>
      </c>
      <c r="F59" s="9">
        <f>6+18</f>
        <v>24</v>
      </c>
    </row>
    <row r="60" spans="1:6" x14ac:dyDescent="0.25">
      <c r="A60" t="s">
        <v>122</v>
      </c>
      <c r="B60">
        <v>2001</v>
      </c>
      <c r="C60" t="s">
        <v>102</v>
      </c>
      <c r="D60" t="s">
        <v>111</v>
      </c>
      <c r="E60" t="s">
        <v>104</v>
      </c>
      <c r="F60" s="9">
        <f>2+8+17+2</f>
        <v>29</v>
      </c>
    </row>
    <row r="61" spans="1:6" x14ac:dyDescent="0.25">
      <c r="A61" t="s">
        <v>122</v>
      </c>
      <c r="B61">
        <v>2001</v>
      </c>
      <c r="C61" t="s">
        <v>102</v>
      </c>
      <c r="D61" t="s">
        <v>111</v>
      </c>
      <c r="E61" t="s">
        <v>105</v>
      </c>
      <c r="F61" s="9">
        <f>20+18+8</f>
        <v>46</v>
      </c>
    </row>
    <row r="62" spans="1:6" x14ac:dyDescent="0.25">
      <c r="A62" t="s">
        <v>122</v>
      </c>
      <c r="B62">
        <v>2001</v>
      </c>
      <c r="C62" t="s">
        <v>106</v>
      </c>
      <c r="D62" t="s">
        <v>111</v>
      </c>
      <c r="E62" t="s">
        <v>103</v>
      </c>
      <c r="F62" s="9">
        <f>5+20</f>
        <v>25</v>
      </c>
    </row>
    <row r="63" spans="1:6" x14ac:dyDescent="0.25">
      <c r="A63" t="s">
        <v>122</v>
      </c>
      <c r="B63">
        <v>2001</v>
      </c>
      <c r="C63" t="s">
        <v>106</v>
      </c>
      <c r="D63" t="s">
        <v>111</v>
      </c>
      <c r="E63" t="s">
        <v>104</v>
      </c>
      <c r="F63" s="9">
        <f>2+9+17+2</f>
        <v>30</v>
      </c>
    </row>
    <row r="64" spans="1:6" x14ac:dyDescent="0.25">
      <c r="A64" t="s">
        <v>122</v>
      </c>
      <c r="B64">
        <v>2001</v>
      </c>
      <c r="C64" t="s">
        <v>106</v>
      </c>
      <c r="D64" t="s">
        <v>111</v>
      </c>
      <c r="E64" t="s">
        <v>105</v>
      </c>
      <c r="F64" s="9">
        <f>21+19+5</f>
        <v>45</v>
      </c>
    </row>
    <row r="65" spans="1:6" x14ac:dyDescent="0.25">
      <c r="A65" t="s">
        <v>122</v>
      </c>
      <c r="B65">
        <v>2001</v>
      </c>
      <c r="C65" t="s">
        <v>107</v>
      </c>
      <c r="D65" t="s">
        <v>111</v>
      </c>
      <c r="E65" t="s">
        <v>103</v>
      </c>
      <c r="F65" s="9">
        <f>4+15</f>
        <v>19</v>
      </c>
    </row>
    <row r="66" spans="1:6" x14ac:dyDescent="0.25">
      <c r="A66" t="s">
        <v>122</v>
      </c>
      <c r="B66">
        <v>2001</v>
      </c>
      <c r="C66" t="s">
        <v>107</v>
      </c>
      <c r="D66" t="s">
        <v>111</v>
      </c>
      <c r="E66" t="s">
        <v>104</v>
      </c>
      <c r="F66" s="9">
        <f>2+7+13+2</f>
        <v>24</v>
      </c>
    </row>
    <row r="67" spans="1:6" x14ac:dyDescent="0.25">
      <c r="A67" t="s">
        <v>122</v>
      </c>
      <c r="B67">
        <v>2001</v>
      </c>
      <c r="C67" t="s">
        <v>107</v>
      </c>
      <c r="D67" t="s">
        <v>111</v>
      </c>
      <c r="E67" t="s">
        <v>105</v>
      </c>
      <c r="F67" s="9">
        <f>29+19+8</f>
        <v>56</v>
      </c>
    </row>
    <row r="68" spans="1:6" x14ac:dyDescent="0.25">
      <c r="A68" t="s">
        <v>122</v>
      </c>
      <c r="B68">
        <v>2001</v>
      </c>
      <c r="C68" t="s">
        <v>123</v>
      </c>
      <c r="D68" t="s">
        <v>111</v>
      </c>
      <c r="E68" t="s">
        <v>103</v>
      </c>
      <c r="F68" s="9">
        <f>8+29</f>
        <v>37</v>
      </c>
    </row>
    <row r="69" spans="1:6" x14ac:dyDescent="0.25">
      <c r="A69" t="s">
        <v>122</v>
      </c>
      <c r="B69">
        <v>2001</v>
      </c>
      <c r="C69" t="s">
        <v>123</v>
      </c>
      <c r="D69" t="s">
        <v>111</v>
      </c>
      <c r="E69" t="s">
        <v>104</v>
      </c>
      <c r="F69" s="9">
        <f>2+8+19+3</f>
        <v>32</v>
      </c>
    </row>
    <row r="70" spans="1:6" x14ac:dyDescent="0.25">
      <c r="A70" t="s">
        <v>122</v>
      </c>
      <c r="B70">
        <v>2001</v>
      </c>
      <c r="C70" t="s">
        <v>123</v>
      </c>
      <c r="D70" t="s">
        <v>111</v>
      </c>
      <c r="E70" t="s">
        <v>105</v>
      </c>
      <c r="F70" s="9">
        <f>11+17+2</f>
        <v>30</v>
      </c>
    </row>
    <row r="71" spans="1:6" x14ac:dyDescent="0.25">
      <c r="A71" t="s">
        <v>121</v>
      </c>
      <c r="B71">
        <v>2018</v>
      </c>
      <c r="C71" t="s">
        <v>102</v>
      </c>
      <c r="D71" t="s">
        <v>112</v>
      </c>
      <c r="E71" t="s">
        <v>103</v>
      </c>
      <c r="F71" s="9">
        <v>31</v>
      </c>
    </row>
    <row r="72" spans="1:6" x14ac:dyDescent="0.25">
      <c r="A72" t="s">
        <v>121</v>
      </c>
      <c r="B72">
        <v>2018</v>
      </c>
      <c r="C72" t="s">
        <v>102</v>
      </c>
      <c r="D72" t="s">
        <v>112</v>
      </c>
      <c r="E72" t="s">
        <v>104</v>
      </c>
      <c r="F72" s="9">
        <v>27.3</v>
      </c>
    </row>
    <row r="73" spans="1:6" x14ac:dyDescent="0.25">
      <c r="A73" t="s">
        <v>121</v>
      </c>
      <c r="B73">
        <v>2018</v>
      </c>
      <c r="C73" t="s">
        <v>102</v>
      </c>
      <c r="D73" t="s">
        <v>112</v>
      </c>
      <c r="E73" t="s">
        <v>105</v>
      </c>
      <c r="F73" s="9">
        <v>41.76</v>
      </c>
    </row>
    <row r="74" spans="1:6" x14ac:dyDescent="0.25">
      <c r="A74" t="s">
        <v>121</v>
      </c>
      <c r="B74">
        <v>2018</v>
      </c>
      <c r="C74" t="s">
        <v>106</v>
      </c>
      <c r="D74" t="s">
        <v>112</v>
      </c>
      <c r="E74" t="s">
        <v>103</v>
      </c>
      <c r="F74" s="9">
        <v>25.9</v>
      </c>
    </row>
    <row r="75" spans="1:6" x14ac:dyDescent="0.25">
      <c r="A75" t="s">
        <v>121</v>
      </c>
      <c r="B75">
        <v>2018</v>
      </c>
      <c r="C75" t="s">
        <v>106</v>
      </c>
      <c r="D75" t="s">
        <v>112</v>
      </c>
      <c r="E75" t="s">
        <v>104</v>
      </c>
      <c r="F75" s="9">
        <v>27</v>
      </c>
    </row>
    <row r="76" spans="1:6" x14ac:dyDescent="0.25">
      <c r="A76" t="s">
        <v>121</v>
      </c>
      <c r="B76">
        <v>2018</v>
      </c>
      <c r="C76" t="s">
        <v>106</v>
      </c>
      <c r="D76" t="s">
        <v>112</v>
      </c>
      <c r="E76" t="s">
        <v>105</v>
      </c>
      <c r="F76" s="9">
        <v>47.089999999999996</v>
      </c>
    </row>
    <row r="77" spans="1:6" x14ac:dyDescent="0.25">
      <c r="A77" t="s">
        <v>121</v>
      </c>
      <c r="B77">
        <v>2018</v>
      </c>
      <c r="C77" t="s">
        <v>107</v>
      </c>
      <c r="D77" t="s">
        <v>112</v>
      </c>
      <c r="E77" t="s">
        <v>103</v>
      </c>
      <c r="F77" s="9">
        <v>19.899999999999999</v>
      </c>
    </row>
    <row r="78" spans="1:6" x14ac:dyDescent="0.25">
      <c r="A78" t="s">
        <v>121</v>
      </c>
      <c r="B78">
        <v>2018</v>
      </c>
      <c r="C78" t="s">
        <v>107</v>
      </c>
      <c r="D78" t="s">
        <v>112</v>
      </c>
      <c r="E78" t="s">
        <v>104</v>
      </c>
      <c r="F78" s="9">
        <v>23</v>
      </c>
    </row>
    <row r="79" spans="1:6" x14ac:dyDescent="0.25">
      <c r="A79" t="s">
        <v>121</v>
      </c>
      <c r="B79">
        <v>2018</v>
      </c>
      <c r="C79" t="s">
        <v>107</v>
      </c>
      <c r="D79" t="s">
        <v>112</v>
      </c>
      <c r="E79" t="s">
        <v>105</v>
      </c>
      <c r="F79" s="9">
        <v>57.05</v>
      </c>
    </row>
    <row r="80" spans="1:6" x14ac:dyDescent="0.25">
      <c r="A80" t="s">
        <v>121</v>
      </c>
      <c r="B80">
        <v>2018</v>
      </c>
      <c r="C80" t="s">
        <v>108</v>
      </c>
      <c r="D80" t="s">
        <v>112</v>
      </c>
      <c r="E80" t="s">
        <v>103</v>
      </c>
      <c r="F80" s="9">
        <v>28</v>
      </c>
    </row>
    <row r="81" spans="1:6" x14ac:dyDescent="0.25">
      <c r="A81" t="s">
        <v>121</v>
      </c>
      <c r="B81">
        <v>2018</v>
      </c>
      <c r="C81" t="s">
        <v>108</v>
      </c>
      <c r="D81" t="s">
        <v>112</v>
      </c>
      <c r="E81" t="s">
        <v>104</v>
      </c>
      <c r="F81" s="9">
        <v>26.1</v>
      </c>
    </row>
    <row r="82" spans="1:6" x14ac:dyDescent="0.25">
      <c r="A82" t="s">
        <v>121</v>
      </c>
      <c r="B82">
        <v>2018</v>
      </c>
      <c r="C82" t="s">
        <v>108</v>
      </c>
      <c r="D82" t="s">
        <v>112</v>
      </c>
      <c r="E82" t="s">
        <v>105</v>
      </c>
      <c r="F82" s="9">
        <v>45.94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82"/>
  <sheetViews>
    <sheetView workbookViewId="0">
      <selection activeCell="H182" sqref="H182"/>
    </sheetView>
  </sheetViews>
  <sheetFormatPr baseColWidth="10" defaultRowHeight="15" x14ac:dyDescent="0.25"/>
  <cols>
    <col min="1" max="1" width="9.5703125" customWidth="1"/>
    <col min="4" max="4" width="15" customWidth="1"/>
    <col min="5" max="5" width="32" customWidth="1"/>
    <col min="6" max="7" width="12.85546875" customWidth="1"/>
  </cols>
  <sheetData>
    <row r="1" spans="1:8" x14ac:dyDescent="0.25">
      <c r="A1" t="s">
        <v>117</v>
      </c>
      <c r="B1" t="s">
        <v>0</v>
      </c>
      <c r="C1" t="s">
        <v>99</v>
      </c>
      <c r="D1" t="s">
        <v>109</v>
      </c>
      <c r="E1" t="s">
        <v>100</v>
      </c>
      <c r="F1" t="s">
        <v>124</v>
      </c>
      <c r="G1" t="s">
        <v>135</v>
      </c>
      <c r="H1" t="s">
        <v>101</v>
      </c>
    </row>
    <row r="2" spans="1:8" x14ac:dyDescent="0.25">
      <c r="A2" t="s">
        <v>119</v>
      </c>
      <c r="B2">
        <v>1976</v>
      </c>
      <c r="C2" t="s">
        <v>102</v>
      </c>
      <c r="D2" t="s">
        <v>110</v>
      </c>
      <c r="E2" t="s">
        <v>125</v>
      </c>
      <c r="F2" t="s">
        <v>140</v>
      </c>
      <c r="G2" t="s">
        <v>140</v>
      </c>
      <c r="H2">
        <v>6</v>
      </c>
    </row>
    <row r="3" spans="1:8" x14ac:dyDescent="0.25">
      <c r="A3" t="s">
        <v>119</v>
      </c>
      <c r="B3">
        <v>1976</v>
      </c>
      <c r="C3" t="s">
        <v>102</v>
      </c>
      <c r="D3" t="s">
        <v>110</v>
      </c>
      <c r="E3" t="s">
        <v>126</v>
      </c>
      <c r="F3" t="s">
        <v>144</v>
      </c>
      <c r="G3" t="s">
        <v>144</v>
      </c>
      <c r="H3">
        <v>0.6</v>
      </c>
    </row>
    <row r="4" spans="1:8" x14ac:dyDescent="0.25">
      <c r="A4" t="s">
        <v>119</v>
      </c>
      <c r="B4">
        <v>1976</v>
      </c>
      <c r="C4" t="s">
        <v>102</v>
      </c>
      <c r="D4" t="s">
        <v>110</v>
      </c>
      <c r="E4" t="s">
        <v>127</v>
      </c>
      <c r="F4" t="s">
        <v>140</v>
      </c>
      <c r="G4" t="s">
        <v>140</v>
      </c>
      <c r="H4">
        <v>11.6</v>
      </c>
    </row>
    <row r="5" spans="1:8" x14ac:dyDescent="0.25">
      <c r="A5" t="s">
        <v>119</v>
      </c>
      <c r="B5">
        <v>1976</v>
      </c>
      <c r="C5" t="s">
        <v>102</v>
      </c>
      <c r="D5" t="s">
        <v>110</v>
      </c>
      <c r="E5" t="s">
        <v>128</v>
      </c>
      <c r="F5" t="s">
        <v>142</v>
      </c>
      <c r="G5" t="s">
        <v>143</v>
      </c>
      <c r="H5">
        <v>20.399999999999999</v>
      </c>
    </row>
    <row r="6" spans="1:8" x14ac:dyDescent="0.25">
      <c r="A6" t="s">
        <v>119</v>
      </c>
      <c r="B6">
        <v>1976</v>
      </c>
      <c r="C6" t="s">
        <v>102</v>
      </c>
      <c r="D6" t="s">
        <v>110</v>
      </c>
      <c r="E6" t="s">
        <v>129</v>
      </c>
      <c r="F6" t="s">
        <v>143</v>
      </c>
      <c r="G6" t="s">
        <v>143</v>
      </c>
      <c r="H6">
        <v>18.5</v>
      </c>
    </row>
    <row r="7" spans="1:8" x14ac:dyDescent="0.25">
      <c r="A7" t="s">
        <v>119</v>
      </c>
      <c r="B7">
        <v>1976</v>
      </c>
      <c r="C7" t="s">
        <v>102</v>
      </c>
      <c r="D7" t="s">
        <v>110</v>
      </c>
      <c r="E7" t="s">
        <v>130</v>
      </c>
      <c r="F7" t="s">
        <v>140</v>
      </c>
      <c r="G7" t="s">
        <v>140</v>
      </c>
      <c r="H7">
        <v>12.4</v>
      </c>
    </row>
    <row r="8" spans="1:8" x14ac:dyDescent="0.25">
      <c r="A8" t="s">
        <v>119</v>
      </c>
      <c r="B8">
        <v>1976</v>
      </c>
      <c r="C8" t="s">
        <v>102</v>
      </c>
      <c r="D8" t="s">
        <v>110</v>
      </c>
      <c r="E8" t="s">
        <v>131</v>
      </c>
      <c r="F8" t="s">
        <v>144</v>
      </c>
      <c r="G8" t="s">
        <v>144</v>
      </c>
      <c r="H8">
        <v>17</v>
      </c>
    </row>
    <row r="9" spans="1:8" x14ac:dyDescent="0.25">
      <c r="A9" t="s">
        <v>119</v>
      </c>
      <c r="B9">
        <v>1976</v>
      </c>
      <c r="C9" t="s">
        <v>102</v>
      </c>
      <c r="D9" t="s">
        <v>110</v>
      </c>
      <c r="E9" t="s">
        <v>132</v>
      </c>
      <c r="F9" t="s">
        <v>140</v>
      </c>
      <c r="G9" t="s">
        <v>140</v>
      </c>
      <c r="H9">
        <v>1.1000000000000001</v>
      </c>
    </row>
    <row r="10" spans="1:8" x14ac:dyDescent="0.25">
      <c r="A10" t="s">
        <v>119</v>
      </c>
      <c r="B10">
        <v>1976</v>
      </c>
      <c r="C10" t="s">
        <v>102</v>
      </c>
      <c r="D10" t="s">
        <v>110</v>
      </c>
      <c r="E10" t="s">
        <v>133</v>
      </c>
      <c r="F10" t="s">
        <v>140</v>
      </c>
      <c r="G10" t="s">
        <v>140</v>
      </c>
      <c r="H10">
        <v>8.8000000000000007</v>
      </c>
    </row>
    <row r="11" spans="1:8" x14ac:dyDescent="0.25">
      <c r="A11" t="s">
        <v>119</v>
      </c>
      <c r="B11">
        <v>1976</v>
      </c>
      <c r="C11" t="s">
        <v>102</v>
      </c>
      <c r="D11" t="s">
        <v>110</v>
      </c>
      <c r="E11" t="s">
        <v>134</v>
      </c>
      <c r="F11" t="s">
        <v>144</v>
      </c>
      <c r="G11" t="s">
        <v>144</v>
      </c>
      <c r="H11">
        <v>3.6</v>
      </c>
    </row>
    <row r="12" spans="1:8" x14ac:dyDescent="0.25">
      <c r="A12" t="s">
        <v>119</v>
      </c>
      <c r="B12">
        <v>1976</v>
      </c>
      <c r="C12" t="s">
        <v>106</v>
      </c>
      <c r="D12" t="s">
        <v>110</v>
      </c>
      <c r="E12" t="s">
        <v>125</v>
      </c>
      <c r="F12" t="s">
        <v>140</v>
      </c>
      <c r="G12" t="s">
        <v>140</v>
      </c>
      <c r="H12">
        <v>7.4</v>
      </c>
    </row>
    <row r="13" spans="1:8" x14ac:dyDescent="0.25">
      <c r="A13" t="s">
        <v>119</v>
      </c>
      <c r="B13">
        <v>1976</v>
      </c>
      <c r="C13" t="s">
        <v>106</v>
      </c>
      <c r="D13" t="s">
        <v>110</v>
      </c>
      <c r="E13" t="s">
        <v>126</v>
      </c>
      <c r="F13" t="s">
        <v>141</v>
      </c>
      <c r="G13" t="s">
        <v>144</v>
      </c>
      <c r="H13">
        <v>0.9</v>
      </c>
    </row>
    <row r="14" spans="1:8" x14ac:dyDescent="0.25">
      <c r="A14" t="s">
        <v>119</v>
      </c>
      <c r="B14">
        <v>1976</v>
      </c>
      <c r="C14" t="s">
        <v>106</v>
      </c>
      <c r="D14" t="s">
        <v>110</v>
      </c>
      <c r="E14" t="s">
        <v>127</v>
      </c>
      <c r="F14" t="s">
        <v>140</v>
      </c>
      <c r="G14" t="s">
        <v>140</v>
      </c>
      <c r="H14">
        <v>13.2</v>
      </c>
    </row>
    <row r="15" spans="1:8" x14ac:dyDescent="0.25">
      <c r="A15" t="s">
        <v>119</v>
      </c>
      <c r="B15">
        <v>1976</v>
      </c>
      <c r="C15" t="s">
        <v>106</v>
      </c>
      <c r="D15" t="s">
        <v>110</v>
      </c>
      <c r="E15" t="s">
        <v>128</v>
      </c>
      <c r="F15" t="s">
        <v>142</v>
      </c>
      <c r="G15" t="s">
        <v>143</v>
      </c>
      <c r="H15">
        <v>17.3</v>
      </c>
    </row>
    <row r="16" spans="1:8" x14ac:dyDescent="0.25">
      <c r="A16" t="s">
        <v>119</v>
      </c>
      <c r="B16">
        <v>1976</v>
      </c>
      <c r="C16" t="s">
        <v>106</v>
      </c>
      <c r="D16" t="s">
        <v>110</v>
      </c>
      <c r="E16" t="s">
        <v>129</v>
      </c>
      <c r="F16" t="s">
        <v>143</v>
      </c>
      <c r="G16" t="s">
        <v>143</v>
      </c>
      <c r="H16">
        <v>16.8</v>
      </c>
    </row>
    <row r="17" spans="1:8" x14ac:dyDescent="0.25">
      <c r="A17" t="s">
        <v>119</v>
      </c>
      <c r="B17">
        <v>1976</v>
      </c>
      <c r="C17" t="s">
        <v>106</v>
      </c>
      <c r="D17" t="s">
        <v>110</v>
      </c>
      <c r="E17" t="s">
        <v>130</v>
      </c>
      <c r="F17" t="s">
        <v>140</v>
      </c>
      <c r="G17" t="s">
        <v>140</v>
      </c>
      <c r="H17">
        <v>13</v>
      </c>
    </row>
    <row r="18" spans="1:8" x14ac:dyDescent="0.25">
      <c r="A18" t="s">
        <v>119</v>
      </c>
      <c r="B18">
        <v>1976</v>
      </c>
      <c r="C18" t="s">
        <v>106</v>
      </c>
      <c r="D18" t="s">
        <v>110</v>
      </c>
      <c r="E18" t="s">
        <v>131</v>
      </c>
      <c r="F18" t="s">
        <v>144</v>
      </c>
      <c r="G18" t="s">
        <v>144</v>
      </c>
      <c r="H18">
        <v>18.100000000000001</v>
      </c>
    </row>
    <row r="19" spans="1:8" x14ac:dyDescent="0.25">
      <c r="A19" t="s">
        <v>119</v>
      </c>
      <c r="B19">
        <v>1976</v>
      </c>
      <c r="C19" t="s">
        <v>106</v>
      </c>
      <c r="D19" t="s">
        <v>110</v>
      </c>
      <c r="E19" t="s">
        <v>132</v>
      </c>
      <c r="F19" t="s">
        <v>140</v>
      </c>
      <c r="G19" t="s">
        <v>140</v>
      </c>
      <c r="H19">
        <v>1.9</v>
      </c>
    </row>
    <row r="20" spans="1:8" x14ac:dyDescent="0.25">
      <c r="A20" t="s">
        <v>119</v>
      </c>
      <c r="B20">
        <v>1976</v>
      </c>
      <c r="C20" t="s">
        <v>106</v>
      </c>
      <c r="D20" t="s">
        <v>110</v>
      </c>
      <c r="E20" t="s">
        <v>133</v>
      </c>
      <c r="F20" t="s">
        <v>140</v>
      </c>
      <c r="G20" t="s">
        <v>140</v>
      </c>
      <c r="H20">
        <v>8.9</v>
      </c>
    </row>
    <row r="21" spans="1:8" x14ac:dyDescent="0.25">
      <c r="A21" t="s">
        <v>119</v>
      </c>
      <c r="B21">
        <v>1976</v>
      </c>
      <c r="C21" t="s">
        <v>106</v>
      </c>
      <c r="D21" t="s">
        <v>110</v>
      </c>
      <c r="E21" t="s">
        <v>134</v>
      </c>
      <c r="F21" t="s">
        <v>144</v>
      </c>
      <c r="G21" t="s">
        <v>144</v>
      </c>
      <c r="H21">
        <v>2.9</v>
      </c>
    </row>
    <row r="22" spans="1:8" x14ac:dyDescent="0.25">
      <c r="A22" t="s">
        <v>119</v>
      </c>
      <c r="B22">
        <v>1976</v>
      </c>
      <c r="C22" t="s">
        <v>115</v>
      </c>
      <c r="D22" t="s">
        <v>110</v>
      </c>
      <c r="E22" t="s">
        <v>125</v>
      </c>
      <c r="F22" t="s">
        <v>140</v>
      </c>
      <c r="G22" t="s">
        <v>140</v>
      </c>
      <c r="H22">
        <v>6.6</v>
      </c>
    </row>
    <row r="23" spans="1:8" x14ac:dyDescent="0.25">
      <c r="A23" t="s">
        <v>119</v>
      </c>
      <c r="B23">
        <v>1976</v>
      </c>
      <c r="C23" t="s">
        <v>115</v>
      </c>
      <c r="D23" t="s">
        <v>110</v>
      </c>
      <c r="E23" t="s">
        <v>126</v>
      </c>
      <c r="F23" t="s">
        <v>141</v>
      </c>
      <c r="G23" t="s">
        <v>144</v>
      </c>
      <c r="H23">
        <v>0.4</v>
      </c>
    </row>
    <row r="24" spans="1:8" x14ac:dyDescent="0.25">
      <c r="A24" t="s">
        <v>119</v>
      </c>
      <c r="B24">
        <v>1976</v>
      </c>
      <c r="C24" t="s">
        <v>115</v>
      </c>
      <c r="D24" t="s">
        <v>110</v>
      </c>
      <c r="E24" t="s">
        <v>127</v>
      </c>
      <c r="F24" t="s">
        <v>140</v>
      </c>
      <c r="G24" t="s">
        <v>140</v>
      </c>
      <c r="H24">
        <v>10.3</v>
      </c>
    </row>
    <row r="25" spans="1:8" x14ac:dyDescent="0.25">
      <c r="A25" t="s">
        <v>119</v>
      </c>
      <c r="B25">
        <v>1976</v>
      </c>
      <c r="C25" t="s">
        <v>115</v>
      </c>
      <c r="D25" t="s">
        <v>110</v>
      </c>
      <c r="E25" t="s">
        <v>128</v>
      </c>
      <c r="F25" t="s">
        <v>142</v>
      </c>
      <c r="G25" t="s">
        <v>143</v>
      </c>
      <c r="H25">
        <v>30.6</v>
      </c>
    </row>
    <row r="26" spans="1:8" x14ac:dyDescent="0.25">
      <c r="A26" t="s">
        <v>119</v>
      </c>
      <c r="B26">
        <v>1976</v>
      </c>
      <c r="C26" t="s">
        <v>115</v>
      </c>
      <c r="D26" t="s">
        <v>110</v>
      </c>
      <c r="E26" t="s">
        <v>129</v>
      </c>
      <c r="F26" t="s">
        <v>143</v>
      </c>
      <c r="G26" t="s">
        <v>143</v>
      </c>
      <c r="H26">
        <v>20.7</v>
      </c>
    </row>
    <row r="27" spans="1:8" x14ac:dyDescent="0.25">
      <c r="A27" t="s">
        <v>119</v>
      </c>
      <c r="B27">
        <v>1976</v>
      </c>
      <c r="C27" t="s">
        <v>115</v>
      </c>
      <c r="D27" t="s">
        <v>110</v>
      </c>
      <c r="E27" t="s">
        <v>130</v>
      </c>
      <c r="F27" t="s">
        <v>140</v>
      </c>
      <c r="G27" t="s">
        <v>140</v>
      </c>
      <c r="H27">
        <v>9.8000000000000007</v>
      </c>
    </row>
    <row r="28" spans="1:8" x14ac:dyDescent="0.25">
      <c r="A28" t="s">
        <v>119</v>
      </c>
      <c r="B28">
        <v>1976</v>
      </c>
      <c r="C28" t="s">
        <v>115</v>
      </c>
      <c r="D28" t="s">
        <v>110</v>
      </c>
      <c r="E28" t="s">
        <v>131</v>
      </c>
      <c r="F28" t="s">
        <v>144</v>
      </c>
      <c r="G28" t="s">
        <v>144</v>
      </c>
      <c r="H28">
        <v>11.1</v>
      </c>
    </row>
    <row r="29" spans="1:8" x14ac:dyDescent="0.25">
      <c r="A29" t="s">
        <v>119</v>
      </c>
      <c r="B29">
        <v>1976</v>
      </c>
      <c r="C29" t="s">
        <v>115</v>
      </c>
      <c r="D29" t="s">
        <v>110</v>
      </c>
      <c r="E29" t="s">
        <v>132</v>
      </c>
      <c r="F29" t="s">
        <v>140</v>
      </c>
      <c r="G29" t="s">
        <v>140</v>
      </c>
      <c r="H29">
        <v>0.8</v>
      </c>
    </row>
    <row r="30" spans="1:8" x14ac:dyDescent="0.25">
      <c r="A30" t="s">
        <v>119</v>
      </c>
      <c r="B30">
        <v>1976</v>
      </c>
      <c r="C30" t="s">
        <v>115</v>
      </c>
      <c r="D30" t="s">
        <v>110</v>
      </c>
      <c r="E30" t="s">
        <v>133</v>
      </c>
      <c r="F30" t="s">
        <v>140</v>
      </c>
      <c r="G30" t="s">
        <v>140</v>
      </c>
      <c r="H30">
        <v>8</v>
      </c>
    </row>
    <row r="31" spans="1:8" x14ac:dyDescent="0.25">
      <c r="A31" t="s">
        <v>119</v>
      </c>
      <c r="B31">
        <v>1976</v>
      </c>
      <c r="C31" t="s">
        <v>115</v>
      </c>
      <c r="D31" t="s">
        <v>110</v>
      </c>
      <c r="E31" t="s">
        <v>134</v>
      </c>
      <c r="F31" t="s">
        <v>144</v>
      </c>
      <c r="G31" t="s">
        <v>144</v>
      </c>
      <c r="H31">
        <v>1.7</v>
      </c>
    </row>
    <row r="32" spans="1:8" x14ac:dyDescent="0.25">
      <c r="A32" t="s">
        <v>119</v>
      </c>
      <c r="B32">
        <v>1976</v>
      </c>
      <c r="C32" t="s">
        <v>136</v>
      </c>
      <c r="D32" t="s">
        <v>110</v>
      </c>
      <c r="E32" t="s">
        <v>125</v>
      </c>
      <c r="F32" t="s">
        <v>140</v>
      </c>
      <c r="G32" t="s">
        <v>140</v>
      </c>
      <c r="H32">
        <v>8.6999999999999993</v>
      </c>
    </row>
    <row r="33" spans="1:8" x14ac:dyDescent="0.25">
      <c r="A33" t="s">
        <v>119</v>
      </c>
      <c r="B33">
        <v>1976</v>
      </c>
      <c r="C33" t="s">
        <v>136</v>
      </c>
      <c r="D33" t="s">
        <v>110</v>
      </c>
      <c r="E33" t="s">
        <v>126</v>
      </c>
      <c r="F33" t="s">
        <v>141</v>
      </c>
      <c r="G33" t="s">
        <v>144</v>
      </c>
      <c r="H33">
        <v>0.6</v>
      </c>
    </row>
    <row r="34" spans="1:8" x14ac:dyDescent="0.25">
      <c r="A34" t="s">
        <v>119</v>
      </c>
      <c r="B34">
        <v>1976</v>
      </c>
      <c r="C34" t="s">
        <v>136</v>
      </c>
      <c r="D34" t="s">
        <v>110</v>
      </c>
      <c r="E34" t="s">
        <v>127</v>
      </c>
      <c r="F34" t="s">
        <v>140</v>
      </c>
      <c r="G34" t="s">
        <v>140</v>
      </c>
      <c r="H34">
        <v>11.6</v>
      </c>
    </row>
    <row r="35" spans="1:8" x14ac:dyDescent="0.25">
      <c r="A35" t="s">
        <v>119</v>
      </c>
      <c r="B35">
        <v>1976</v>
      </c>
      <c r="C35" t="s">
        <v>136</v>
      </c>
      <c r="D35" t="s">
        <v>110</v>
      </c>
      <c r="E35" t="s">
        <v>128</v>
      </c>
      <c r="F35" t="s">
        <v>142</v>
      </c>
      <c r="G35" t="s">
        <v>143</v>
      </c>
      <c r="H35">
        <v>29.1</v>
      </c>
    </row>
    <row r="36" spans="1:8" x14ac:dyDescent="0.25">
      <c r="A36" t="s">
        <v>119</v>
      </c>
      <c r="B36">
        <v>1976</v>
      </c>
      <c r="C36" t="s">
        <v>136</v>
      </c>
      <c r="D36" t="s">
        <v>110</v>
      </c>
      <c r="E36" t="s">
        <v>129</v>
      </c>
      <c r="F36" t="s">
        <v>143</v>
      </c>
      <c r="G36" t="s">
        <v>143</v>
      </c>
      <c r="H36">
        <v>18.600000000000001</v>
      </c>
    </row>
    <row r="37" spans="1:8" x14ac:dyDescent="0.25">
      <c r="A37" t="s">
        <v>119</v>
      </c>
      <c r="B37">
        <v>1976</v>
      </c>
      <c r="C37" t="s">
        <v>136</v>
      </c>
      <c r="D37" t="s">
        <v>110</v>
      </c>
      <c r="E37" t="s">
        <v>130</v>
      </c>
      <c r="F37" t="s">
        <v>140</v>
      </c>
      <c r="G37" t="s">
        <v>140</v>
      </c>
      <c r="H37">
        <v>10.4</v>
      </c>
    </row>
    <row r="38" spans="1:8" x14ac:dyDescent="0.25">
      <c r="A38" t="s">
        <v>119</v>
      </c>
      <c r="B38">
        <v>1976</v>
      </c>
      <c r="C38" t="s">
        <v>136</v>
      </c>
      <c r="D38" t="s">
        <v>110</v>
      </c>
      <c r="E38" t="s">
        <v>131</v>
      </c>
      <c r="F38" t="s">
        <v>144</v>
      </c>
      <c r="G38" t="s">
        <v>144</v>
      </c>
      <c r="H38">
        <v>12.9</v>
      </c>
    </row>
    <row r="39" spans="1:8" x14ac:dyDescent="0.25">
      <c r="A39" t="s">
        <v>119</v>
      </c>
      <c r="B39">
        <v>1976</v>
      </c>
      <c r="C39" t="s">
        <v>136</v>
      </c>
      <c r="D39" t="s">
        <v>110</v>
      </c>
      <c r="E39" t="s">
        <v>132</v>
      </c>
      <c r="F39" t="s">
        <v>140</v>
      </c>
      <c r="G39" t="s">
        <v>140</v>
      </c>
      <c r="H39">
        <v>0.8</v>
      </c>
    </row>
    <row r="40" spans="1:8" x14ac:dyDescent="0.25">
      <c r="A40" t="s">
        <v>119</v>
      </c>
      <c r="B40">
        <v>1976</v>
      </c>
      <c r="C40" t="s">
        <v>136</v>
      </c>
      <c r="D40" t="s">
        <v>110</v>
      </c>
      <c r="E40" t="s">
        <v>133</v>
      </c>
      <c r="F40" t="s">
        <v>140</v>
      </c>
      <c r="G40" t="s">
        <v>140</v>
      </c>
      <c r="H40">
        <v>9.1999999999999993</v>
      </c>
    </row>
    <row r="41" spans="1:8" x14ac:dyDescent="0.25">
      <c r="A41" t="s">
        <v>119</v>
      </c>
      <c r="B41">
        <v>1976</v>
      </c>
      <c r="C41" t="s">
        <v>136</v>
      </c>
      <c r="D41" t="s">
        <v>110</v>
      </c>
      <c r="E41" t="s">
        <v>134</v>
      </c>
      <c r="F41" t="s">
        <v>144</v>
      </c>
      <c r="G41" t="s">
        <v>144</v>
      </c>
      <c r="H41">
        <v>2.1</v>
      </c>
    </row>
    <row r="42" spans="1:8" x14ac:dyDescent="0.25">
      <c r="A42" t="s">
        <v>119</v>
      </c>
      <c r="B42">
        <v>1976</v>
      </c>
      <c r="C42" t="s">
        <v>137</v>
      </c>
      <c r="D42" t="s">
        <v>110</v>
      </c>
      <c r="E42" t="s">
        <v>125</v>
      </c>
      <c r="F42" t="s">
        <v>140</v>
      </c>
      <c r="G42" t="s">
        <v>140</v>
      </c>
      <c r="H42">
        <v>7.9</v>
      </c>
    </row>
    <row r="43" spans="1:8" x14ac:dyDescent="0.25">
      <c r="A43" t="s">
        <v>119</v>
      </c>
      <c r="B43">
        <v>1976</v>
      </c>
      <c r="C43" t="s">
        <v>137</v>
      </c>
      <c r="D43" t="s">
        <v>110</v>
      </c>
      <c r="E43" t="s">
        <v>126</v>
      </c>
      <c r="F43" t="s">
        <v>141</v>
      </c>
      <c r="G43" t="s">
        <v>144</v>
      </c>
      <c r="H43">
        <v>0.8</v>
      </c>
    </row>
    <row r="44" spans="1:8" x14ac:dyDescent="0.25">
      <c r="A44" t="s">
        <v>119</v>
      </c>
      <c r="B44">
        <v>1976</v>
      </c>
      <c r="C44" t="s">
        <v>137</v>
      </c>
      <c r="D44" t="s">
        <v>110</v>
      </c>
      <c r="E44" t="s">
        <v>127</v>
      </c>
      <c r="F44" t="s">
        <v>140</v>
      </c>
      <c r="G44" t="s">
        <v>140</v>
      </c>
      <c r="H44">
        <v>10</v>
      </c>
    </row>
    <row r="45" spans="1:8" x14ac:dyDescent="0.25">
      <c r="A45" t="s">
        <v>119</v>
      </c>
      <c r="B45">
        <v>1976</v>
      </c>
      <c r="C45" t="s">
        <v>137</v>
      </c>
      <c r="D45" t="s">
        <v>110</v>
      </c>
      <c r="E45" t="s">
        <v>128</v>
      </c>
      <c r="F45" t="s">
        <v>142</v>
      </c>
      <c r="G45" t="s">
        <v>143</v>
      </c>
      <c r="H45">
        <v>13</v>
      </c>
    </row>
    <row r="46" spans="1:8" x14ac:dyDescent="0.25">
      <c r="A46" t="s">
        <v>119</v>
      </c>
      <c r="B46">
        <v>1976</v>
      </c>
      <c r="C46" t="s">
        <v>137</v>
      </c>
      <c r="D46" t="s">
        <v>110</v>
      </c>
      <c r="E46" t="s">
        <v>129</v>
      </c>
      <c r="F46" t="s">
        <v>143</v>
      </c>
      <c r="G46" t="s">
        <v>143</v>
      </c>
      <c r="H46">
        <v>18.7</v>
      </c>
    </row>
    <row r="47" spans="1:8" x14ac:dyDescent="0.25">
      <c r="A47" t="s">
        <v>119</v>
      </c>
      <c r="B47">
        <v>1976</v>
      </c>
      <c r="C47" t="s">
        <v>137</v>
      </c>
      <c r="D47" t="s">
        <v>110</v>
      </c>
      <c r="E47" t="s">
        <v>130</v>
      </c>
      <c r="F47" t="s">
        <v>140</v>
      </c>
      <c r="G47" t="s">
        <v>140</v>
      </c>
      <c r="H47">
        <v>12.8</v>
      </c>
    </row>
    <row r="48" spans="1:8" x14ac:dyDescent="0.25">
      <c r="A48" t="s">
        <v>119</v>
      </c>
      <c r="B48">
        <v>1976</v>
      </c>
      <c r="C48" t="s">
        <v>137</v>
      </c>
      <c r="D48" t="s">
        <v>110</v>
      </c>
      <c r="E48" t="s">
        <v>131</v>
      </c>
      <c r="F48" t="s">
        <v>144</v>
      </c>
      <c r="G48" t="s">
        <v>144</v>
      </c>
      <c r="H48">
        <v>23.5</v>
      </c>
    </row>
    <row r="49" spans="1:8" x14ac:dyDescent="0.25">
      <c r="A49" t="s">
        <v>119</v>
      </c>
      <c r="B49">
        <v>1976</v>
      </c>
      <c r="C49" t="s">
        <v>137</v>
      </c>
      <c r="D49" t="s">
        <v>110</v>
      </c>
      <c r="E49" t="s">
        <v>132</v>
      </c>
      <c r="F49" t="s">
        <v>140</v>
      </c>
      <c r="G49" t="s">
        <v>140</v>
      </c>
      <c r="H49">
        <v>0.9</v>
      </c>
    </row>
    <row r="50" spans="1:8" x14ac:dyDescent="0.25">
      <c r="A50" t="s">
        <v>119</v>
      </c>
      <c r="B50">
        <v>1976</v>
      </c>
      <c r="C50" t="s">
        <v>137</v>
      </c>
      <c r="D50" t="s">
        <v>110</v>
      </c>
      <c r="E50" t="s">
        <v>133</v>
      </c>
      <c r="F50" t="s">
        <v>140</v>
      </c>
      <c r="G50" t="s">
        <v>140</v>
      </c>
      <c r="H50">
        <v>8.3000000000000007</v>
      </c>
    </row>
    <row r="51" spans="1:8" x14ac:dyDescent="0.25">
      <c r="A51" t="s">
        <v>119</v>
      </c>
      <c r="B51">
        <v>1976</v>
      </c>
      <c r="C51" t="s">
        <v>137</v>
      </c>
      <c r="D51" t="s">
        <v>110</v>
      </c>
      <c r="E51" t="s">
        <v>134</v>
      </c>
      <c r="F51" t="s">
        <v>144</v>
      </c>
      <c r="G51" t="s">
        <v>144</v>
      </c>
      <c r="H51">
        <v>4.0999999999999996</v>
      </c>
    </row>
    <row r="52" spans="1:8" x14ac:dyDescent="0.25">
      <c r="A52" t="s">
        <v>119</v>
      </c>
      <c r="B52">
        <v>1976</v>
      </c>
      <c r="C52" t="s">
        <v>107</v>
      </c>
      <c r="D52" t="s">
        <v>110</v>
      </c>
      <c r="E52" t="s">
        <v>125</v>
      </c>
      <c r="F52" t="s">
        <v>140</v>
      </c>
      <c r="G52" t="s">
        <v>140</v>
      </c>
    </row>
    <row r="53" spans="1:8" x14ac:dyDescent="0.25">
      <c r="A53" t="s">
        <v>119</v>
      </c>
      <c r="B53">
        <v>1976</v>
      </c>
      <c r="C53" t="s">
        <v>107</v>
      </c>
      <c r="D53" t="s">
        <v>110</v>
      </c>
      <c r="E53" t="s">
        <v>126</v>
      </c>
      <c r="F53" t="s">
        <v>141</v>
      </c>
      <c r="G53" t="s">
        <v>144</v>
      </c>
    </row>
    <row r="54" spans="1:8" x14ac:dyDescent="0.25">
      <c r="A54" t="s">
        <v>119</v>
      </c>
      <c r="B54">
        <v>1976</v>
      </c>
      <c r="C54" t="s">
        <v>107</v>
      </c>
      <c r="D54" t="s">
        <v>110</v>
      </c>
      <c r="E54" t="s">
        <v>127</v>
      </c>
      <c r="F54" t="s">
        <v>140</v>
      </c>
      <c r="G54" t="s">
        <v>140</v>
      </c>
    </row>
    <row r="55" spans="1:8" x14ac:dyDescent="0.25">
      <c r="A55" t="s">
        <v>119</v>
      </c>
      <c r="B55">
        <v>1976</v>
      </c>
      <c r="C55" t="s">
        <v>107</v>
      </c>
      <c r="D55" t="s">
        <v>110</v>
      </c>
      <c r="E55" t="s">
        <v>128</v>
      </c>
      <c r="F55" t="s">
        <v>142</v>
      </c>
      <c r="G55" t="s">
        <v>143</v>
      </c>
    </row>
    <row r="56" spans="1:8" x14ac:dyDescent="0.25">
      <c r="A56" t="s">
        <v>119</v>
      </c>
      <c r="B56">
        <v>1976</v>
      </c>
      <c r="C56" t="s">
        <v>107</v>
      </c>
      <c r="D56" t="s">
        <v>110</v>
      </c>
      <c r="E56" t="s">
        <v>129</v>
      </c>
      <c r="F56" t="s">
        <v>143</v>
      </c>
      <c r="G56" t="s">
        <v>143</v>
      </c>
    </row>
    <row r="57" spans="1:8" x14ac:dyDescent="0.25">
      <c r="A57" t="s">
        <v>119</v>
      </c>
      <c r="B57">
        <v>1976</v>
      </c>
      <c r="C57" t="s">
        <v>107</v>
      </c>
      <c r="D57" t="s">
        <v>110</v>
      </c>
      <c r="E57" t="s">
        <v>130</v>
      </c>
      <c r="F57" t="s">
        <v>140</v>
      </c>
      <c r="G57" t="s">
        <v>140</v>
      </c>
    </row>
    <row r="58" spans="1:8" x14ac:dyDescent="0.25">
      <c r="A58" t="s">
        <v>119</v>
      </c>
      <c r="B58">
        <v>1976</v>
      </c>
      <c r="C58" t="s">
        <v>107</v>
      </c>
      <c r="D58" t="s">
        <v>110</v>
      </c>
      <c r="E58" t="s">
        <v>131</v>
      </c>
      <c r="F58" t="s">
        <v>144</v>
      </c>
      <c r="G58" t="s">
        <v>144</v>
      </c>
    </row>
    <row r="59" spans="1:8" x14ac:dyDescent="0.25">
      <c r="A59" t="s">
        <v>119</v>
      </c>
      <c r="B59">
        <v>1976</v>
      </c>
      <c r="C59" t="s">
        <v>107</v>
      </c>
      <c r="D59" t="s">
        <v>110</v>
      </c>
      <c r="E59" t="s">
        <v>132</v>
      </c>
      <c r="F59" t="s">
        <v>140</v>
      </c>
      <c r="G59" t="s">
        <v>140</v>
      </c>
    </row>
    <row r="60" spans="1:8" x14ac:dyDescent="0.25">
      <c r="A60" t="s">
        <v>119</v>
      </c>
      <c r="B60">
        <v>1976</v>
      </c>
      <c r="C60" t="s">
        <v>107</v>
      </c>
      <c r="D60" t="s">
        <v>110</v>
      </c>
      <c r="E60" t="s">
        <v>133</v>
      </c>
      <c r="F60" t="s">
        <v>140</v>
      </c>
      <c r="G60" t="s">
        <v>140</v>
      </c>
    </row>
    <row r="61" spans="1:8" x14ac:dyDescent="0.25">
      <c r="A61" t="s">
        <v>119</v>
      </c>
      <c r="B61">
        <v>1976</v>
      </c>
      <c r="C61" t="s">
        <v>107</v>
      </c>
      <c r="D61" t="s">
        <v>110</v>
      </c>
      <c r="E61" t="s">
        <v>134</v>
      </c>
      <c r="F61" t="s">
        <v>144</v>
      </c>
      <c r="G61" t="s">
        <v>144</v>
      </c>
    </row>
    <row r="62" spans="1:8" x14ac:dyDescent="0.25">
      <c r="A62" t="s">
        <v>119</v>
      </c>
      <c r="B62">
        <v>1976</v>
      </c>
      <c r="C62" t="s">
        <v>138</v>
      </c>
      <c r="D62" t="s">
        <v>110</v>
      </c>
      <c r="E62" t="s">
        <v>125</v>
      </c>
      <c r="F62" t="s">
        <v>140</v>
      </c>
      <c r="G62" t="s">
        <v>140</v>
      </c>
      <c r="H62">
        <v>8.3000000000000007</v>
      </c>
    </row>
    <row r="63" spans="1:8" x14ac:dyDescent="0.25">
      <c r="A63" t="s">
        <v>119</v>
      </c>
      <c r="B63">
        <v>1976</v>
      </c>
      <c r="C63" t="s">
        <v>138</v>
      </c>
      <c r="D63" t="s">
        <v>110</v>
      </c>
      <c r="E63" t="s">
        <v>126</v>
      </c>
      <c r="F63" t="s">
        <v>141</v>
      </c>
      <c r="G63" t="s">
        <v>144</v>
      </c>
      <c r="H63">
        <v>0.7</v>
      </c>
    </row>
    <row r="64" spans="1:8" x14ac:dyDescent="0.25">
      <c r="A64" t="s">
        <v>119</v>
      </c>
      <c r="B64">
        <v>1976</v>
      </c>
      <c r="C64" t="s">
        <v>138</v>
      </c>
      <c r="D64" t="s">
        <v>110</v>
      </c>
      <c r="E64" t="s">
        <v>127</v>
      </c>
      <c r="F64" t="s">
        <v>140</v>
      </c>
      <c r="G64" t="s">
        <v>140</v>
      </c>
      <c r="H64">
        <v>9.4</v>
      </c>
    </row>
    <row r="65" spans="1:8" x14ac:dyDescent="0.25">
      <c r="A65" t="s">
        <v>119</v>
      </c>
      <c r="B65">
        <v>1976</v>
      </c>
      <c r="C65" t="s">
        <v>138</v>
      </c>
      <c r="D65" t="s">
        <v>110</v>
      </c>
      <c r="E65" t="s">
        <v>128</v>
      </c>
      <c r="F65" t="s">
        <v>142</v>
      </c>
      <c r="G65" t="s">
        <v>143</v>
      </c>
      <c r="H65">
        <v>9.1</v>
      </c>
    </row>
    <row r="66" spans="1:8" x14ac:dyDescent="0.25">
      <c r="A66" t="s">
        <v>119</v>
      </c>
      <c r="B66">
        <v>1976</v>
      </c>
      <c r="C66" t="s">
        <v>138</v>
      </c>
      <c r="D66" t="s">
        <v>110</v>
      </c>
      <c r="E66" t="s">
        <v>129</v>
      </c>
      <c r="F66" t="s">
        <v>143</v>
      </c>
      <c r="G66" t="s">
        <v>143</v>
      </c>
      <c r="H66">
        <v>14.6</v>
      </c>
    </row>
    <row r="67" spans="1:8" x14ac:dyDescent="0.25">
      <c r="A67" t="s">
        <v>119</v>
      </c>
      <c r="B67">
        <v>1976</v>
      </c>
      <c r="C67" t="s">
        <v>138</v>
      </c>
      <c r="D67" t="s">
        <v>110</v>
      </c>
      <c r="E67" t="s">
        <v>130</v>
      </c>
      <c r="F67" t="s">
        <v>140</v>
      </c>
      <c r="G67" t="s">
        <v>140</v>
      </c>
      <c r="H67">
        <v>13.2</v>
      </c>
    </row>
    <row r="68" spans="1:8" x14ac:dyDescent="0.25">
      <c r="A68" t="s">
        <v>119</v>
      </c>
      <c r="B68">
        <v>1976</v>
      </c>
      <c r="C68" t="s">
        <v>138</v>
      </c>
      <c r="D68" t="s">
        <v>110</v>
      </c>
      <c r="E68" t="s">
        <v>131</v>
      </c>
      <c r="F68" t="s">
        <v>144</v>
      </c>
      <c r="G68" t="s">
        <v>144</v>
      </c>
      <c r="H68">
        <v>31.4</v>
      </c>
    </row>
    <row r="69" spans="1:8" x14ac:dyDescent="0.25">
      <c r="A69" t="s">
        <v>119</v>
      </c>
      <c r="B69">
        <v>1976</v>
      </c>
      <c r="C69" t="s">
        <v>138</v>
      </c>
      <c r="D69" t="s">
        <v>110</v>
      </c>
      <c r="E69" t="s">
        <v>132</v>
      </c>
      <c r="F69" t="s">
        <v>140</v>
      </c>
      <c r="G69" t="s">
        <v>140</v>
      </c>
      <c r="H69">
        <v>1.4</v>
      </c>
    </row>
    <row r="70" spans="1:8" x14ac:dyDescent="0.25">
      <c r="A70" t="s">
        <v>119</v>
      </c>
      <c r="B70">
        <v>1976</v>
      </c>
      <c r="C70" t="s">
        <v>138</v>
      </c>
      <c r="D70" t="s">
        <v>110</v>
      </c>
      <c r="E70" t="s">
        <v>133</v>
      </c>
      <c r="F70" t="s">
        <v>140</v>
      </c>
      <c r="G70" t="s">
        <v>140</v>
      </c>
      <c r="H70">
        <v>7.5</v>
      </c>
    </row>
    <row r="71" spans="1:8" x14ac:dyDescent="0.25">
      <c r="A71" t="s">
        <v>119</v>
      </c>
      <c r="B71">
        <v>1976</v>
      </c>
      <c r="C71" t="s">
        <v>138</v>
      </c>
      <c r="D71" t="s">
        <v>110</v>
      </c>
      <c r="E71" t="s">
        <v>134</v>
      </c>
      <c r="F71" t="s">
        <v>144</v>
      </c>
      <c r="G71" t="s">
        <v>144</v>
      </c>
      <c r="H71">
        <v>4.4000000000000004</v>
      </c>
    </row>
    <row r="72" spans="1:8" x14ac:dyDescent="0.25">
      <c r="A72" t="s">
        <v>119</v>
      </c>
      <c r="B72">
        <v>1976</v>
      </c>
      <c r="C72" t="s">
        <v>139</v>
      </c>
      <c r="D72" t="s">
        <v>110</v>
      </c>
      <c r="E72" t="s">
        <v>125</v>
      </c>
      <c r="F72" t="s">
        <v>140</v>
      </c>
      <c r="G72" t="s">
        <v>140</v>
      </c>
      <c r="H72">
        <v>9.8000000000000007</v>
      </c>
    </row>
    <row r="73" spans="1:8" x14ac:dyDescent="0.25">
      <c r="A73" t="s">
        <v>119</v>
      </c>
      <c r="B73">
        <v>1976</v>
      </c>
      <c r="C73" t="s">
        <v>139</v>
      </c>
      <c r="D73" t="s">
        <v>110</v>
      </c>
      <c r="E73" t="s">
        <v>126</v>
      </c>
      <c r="F73" t="s">
        <v>141</v>
      </c>
      <c r="G73" t="s">
        <v>144</v>
      </c>
      <c r="H73">
        <v>0.7</v>
      </c>
    </row>
    <row r="74" spans="1:8" x14ac:dyDescent="0.25">
      <c r="A74" t="s">
        <v>119</v>
      </c>
      <c r="B74">
        <v>1976</v>
      </c>
      <c r="C74" t="s">
        <v>139</v>
      </c>
      <c r="D74" t="s">
        <v>110</v>
      </c>
      <c r="E74" t="s">
        <v>127</v>
      </c>
      <c r="F74" t="s">
        <v>140</v>
      </c>
      <c r="G74" t="s">
        <v>140</v>
      </c>
      <c r="H74">
        <v>10.5</v>
      </c>
    </row>
    <row r="75" spans="1:8" x14ac:dyDescent="0.25">
      <c r="A75" t="s">
        <v>119</v>
      </c>
      <c r="B75">
        <v>1976</v>
      </c>
      <c r="C75" t="s">
        <v>139</v>
      </c>
      <c r="D75" t="s">
        <v>110</v>
      </c>
      <c r="E75" t="s">
        <v>128</v>
      </c>
      <c r="F75" t="s">
        <v>142</v>
      </c>
      <c r="G75" t="s">
        <v>143</v>
      </c>
      <c r="H75">
        <v>9.1</v>
      </c>
    </row>
    <row r="76" spans="1:8" x14ac:dyDescent="0.25">
      <c r="A76" t="s">
        <v>119</v>
      </c>
      <c r="B76">
        <v>1976</v>
      </c>
      <c r="C76" t="s">
        <v>139</v>
      </c>
      <c r="D76" t="s">
        <v>110</v>
      </c>
      <c r="E76" t="s">
        <v>129</v>
      </c>
      <c r="F76" t="s">
        <v>143</v>
      </c>
      <c r="G76" t="s">
        <v>143</v>
      </c>
      <c r="H76">
        <v>13.4</v>
      </c>
    </row>
    <row r="77" spans="1:8" x14ac:dyDescent="0.25">
      <c r="A77" t="s">
        <v>119</v>
      </c>
      <c r="B77">
        <v>1976</v>
      </c>
      <c r="C77" t="s">
        <v>139</v>
      </c>
      <c r="D77" t="s">
        <v>110</v>
      </c>
      <c r="E77" t="s">
        <v>130</v>
      </c>
      <c r="F77" t="s">
        <v>140</v>
      </c>
      <c r="G77" t="s">
        <v>140</v>
      </c>
      <c r="H77">
        <v>14.1</v>
      </c>
    </row>
    <row r="78" spans="1:8" x14ac:dyDescent="0.25">
      <c r="A78" t="s">
        <v>119</v>
      </c>
      <c r="B78">
        <v>1976</v>
      </c>
      <c r="C78" t="s">
        <v>139</v>
      </c>
      <c r="D78" t="s">
        <v>110</v>
      </c>
      <c r="E78" t="s">
        <v>131</v>
      </c>
      <c r="F78" t="s">
        <v>144</v>
      </c>
      <c r="G78" t="s">
        <v>144</v>
      </c>
      <c r="H78">
        <v>29.2</v>
      </c>
    </row>
    <row r="79" spans="1:8" x14ac:dyDescent="0.25">
      <c r="A79" t="s">
        <v>119</v>
      </c>
      <c r="B79">
        <v>1976</v>
      </c>
      <c r="C79" t="s">
        <v>139</v>
      </c>
      <c r="D79" t="s">
        <v>110</v>
      </c>
      <c r="E79" t="s">
        <v>132</v>
      </c>
      <c r="F79" t="s">
        <v>140</v>
      </c>
      <c r="G79" t="s">
        <v>140</v>
      </c>
      <c r="H79">
        <v>1.7</v>
      </c>
    </row>
    <row r="80" spans="1:8" x14ac:dyDescent="0.25">
      <c r="A80" t="s">
        <v>119</v>
      </c>
      <c r="B80">
        <v>1976</v>
      </c>
      <c r="C80" t="s">
        <v>139</v>
      </c>
      <c r="D80" t="s">
        <v>110</v>
      </c>
      <c r="E80" t="s">
        <v>133</v>
      </c>
      <c r="F80" t="s">
        <v>140</v>
      </c>
      <c r="G80" t="s">
        <v>140</v>
      </c>
      <c r="H80">
        <v>7.4</v>
      </c>
    </row>
    <row r="81" spans="1:8" x14ac:dyDescent="0.25">
      <c r="A81" t="s">
        <v>119</v>
      </c>
      <c r="B81">
        <v>1976</v>
      </c>
      <c r="C81" t="s">
        <v>139</v>
      </c>
      <c r="D81" t="s">
        <v>110</v>
      </c>
      <c r="E81" t="s">
        <v>134</v>
      </c>
      <c r="F81" t="s">
        <v>144</v>
      </c>
      <c r="G81" t="s">
        <v>144</v>
      </c>
      <c r="H81">
        <v>4.0999999999999996</v>
      </c>
    </row>
    <row r="82" spans="1:8" x14ac:dyDescent="0.25">
      <c r="A82" t="s">
        <v>119</v>
      </c>
      <c r="B82">
        <v>1976</v>
      </c>
      <c r="C82" t="s">
        <v>108</v>
      </c>
      <c r="D82" t="s">
        <v>110</v>
      </c>
      <c r="E82" t="s">
        <v>125</v>
      </c>
      <c r="F82" t="s">
        <v>140</v>
      </c>
      <c r="G82" t="s">
        <v>140</v>
      </c>
      <c r="H82">
        <v>7.7</v>
      </c>
    </row>
    <row r="83" spans="1:8" x14ac:dyDescent="0.25">
      <c r="A83" t="s">
        <v>119</v>
      </c>
      <c r="B83">
        <v>1976</v>
      </c>
      <c r="C83" t="s">
        <v>108</v>
      </c>
      <c r="D83" t="s">
        <v>110</v>
      </c>
      <c r="E83" t="s">
        <v>126</v>
      </c>
      <c r="F83" t="s">
        <v>141</v>
      </c>
      <c r="G83" t="s">
        <v>144</v>
      </c>
      <c r="H83">
        <v>0.6</v>
      </c>
    </row>
    <row r="84" spans="1:8" x14ac:dyDescent="0.25">
      <c r="A84" t="s">
        <v>119</v>
      </c>
      <c r="B84">
        <v>1976</v>
      </c>
      <c r="C84" t="s">
        <v>108</v>
      </c>
      <c r="D84" t="s">
        <v>110</v>
      </c>
      <c r="E84" t="s">
        <v>127</v>
      </c>
      <c r="F84" t="s">
        <v>140</v>
      </c>
      <c r="G84" t="s">
        <v>140</v>
      </c>
      <c r="H84">
        <v>11.1</v>
      </c>
    </row>
    <row r="85" spans="1:8" x14ac:dyDescent="0.25">
      <c r="A85" t="s">
        <v>119</v>
      </c>
      <c r="B85">
        <v>1976</v>
      </c>
      <c r="C85" t="s">
        <v>108</v>
      </c>
      <c r="D85" t="s">
        <v>110</v>
      </c>
      <c r="E85" t="s">
        <v>128</v>
      </c>
      <c r="F85" t="s">
        <v>142</v>
      </c>
      <c r="G85" t="s">
        <v>143</v>
      </c>
      <c r="H85">
        <v>19.8</v>
      </c>
    </row>
    <row r="86" spans="1:8" x14ac:dyDescent="0.25">
      <c r="A86" t="s">
        <v>119</v>
      </c>
      <c r="B86">
        <v>1976</v>
      </c>
      <c r="C86" t="s">
        <v>108</v>
      </c>
      <c r="D86" t="s">
        <v>110</v>
      </c>
      <c r="E86" t="s">
        <v>129</v>
      </c>
      <c r="F86" t="s">
        <v>143</v>
      </c>
      <c r="G86" t="s">
        <v>143</v>
      </c>
      <c r="H86">
        <v>17.5</v>
      </c>
    </row>
    <row r="87" spans="1:8" x14ac:dyDescent="0.25">
      <c r="A87" t="s">
        <v>119</v>
      </c>
      <c r="B87">
        <v>1976</v>
      </c>
      <c r="C87" t="s">
        <v>108</v>
      </c>
      <c r="D87" t="s">
        <v>110</v>
      </c>
      <c r="E87" t="s">
        <v>130</v>
      </c>
      <c r="F87" t="s">
        <v>140</v>
      </c>
      <c r="G87" t="s">
        <v>140</v>
      </c>
      <c r="H87">
        <v>12</v>
      </c>
    </row>
    <row r="88" spans="1:8" x14ac:dyDescent="0.25">
      <c r="A88" t="s">
        <v>119</v>
      </c>
      <c r="B88">
        <v>1976</v>
      </c>
      <c r="C88" t="s">
        <v>108</v>
      </c>
      <c r="D88" t="s">
        <v>110</v>
      </c>
      <c r="E88" t="s">
        <v>131</v>
      </c>
      <c r="F88" t="s">
        <v>144</v>
      </c>
      <c r="G88" t="s">
        <v>144</v>
      </c>
      <c r="H88">
        <v>18.7</v>
      </c>
    </row>
    <row r="89" spans="1:8" x14ac:dyDescent="0.25">
      <c r="A89" t="s">
        <v>119</v>
      </c>
      <c r="B89">
        <v>1976</v>
      </c>
      <c r="C89" t="s">
        <v>108</v>
      </c>
      <c r="D89" t="s">
        <v>110</v>
      </c>
      <c r="E89" t="s">
        <v>132</v>
      </c>
      <c r="F89" t="s">
        <v>140</v>
      </c>
      <c r="G89" t="s">
        <v>140</v>
      </c>
      <c r="H89">
        <v>1.1000000000000001</v>
      </c>
    </row>
    <row r="90" spans="1:8" x14ac:dyDescent="0.25">
      <c r="A90" t="s">
        <v>119</v>
      </c>
      <c r="B90">
        <v>1976</v>
      </c>
      <c r="C90" t="s">
        <v>108</v>
      </c>
      <c r="D90" t="s">
        <v>110</v>
      </c>
      <c r="E90" t="s">
        <v>133</v>
      </c>
      <c r="F90" t="s">
        <v>140</v>
      </c>
      <c r="G90" t="s">
        <v>140</v>
      </c>
      <c r="H90">
        <v>8.4</v>
      </c>
    </row>
    <row r="91" spans="1:8" x14ac:dyDescent="0.25">
      <c r="A91" t="s">
        <v>119</v>
      </c>
      <c r="B91">
        <v>1976</v>
      </c>
      <c r="C91" t="s">
        <v>108</v>
      </c>
      <c r="D91" t="s">
        <v>110</v>
      </c>
      <c r="E91" t="s">
        <v>134</v>
      </c>
      <c r="F91" t="s">
        <v>144</v>
      </c>
      <c r="G91" t="s">
        <v>144</v>
      </c>
      <c r="H91">
        <v>3.1</v>
      </c>
    </row>
    <row r="92" spans="1:8" x14ac:dyDescent="0.25">
      <c r="A92" t="s">
        <v>118</v>
      </c>
      <c r="B92">
        <v>1980</v>
      </c>
      <c r="C92" t="s">
        <v>113</v>
      </c>
      <c r="D92" t="s">
        <v>116</v>
      </c>
      <c r="G92" t="s">
        <v>103</v>
      </c>
      <c r="H92">
        <f>5.5+26.5+0.7</f>
        <v>32.700000000000003</v>
      </c>
    </row>
    <row r="93" spans="1:8" x14ac:dyDescent="0.25">
      <c r="A93" t="s">
        <v>118</v>
      </c>
      <c r="B93">
        <v>1980</v>
      </c>
      <c r="C93" t="s">
        <v>113</v>
      </c>
      <c r="D93" t="s">
        <v>116</v>
      </c>
      <c r="G93" t="s">
        <v>104</v>
      </c>
      <c r="H93">
        <f>3.7+11.7+10.5+3+4.2</f>
        <v>33.1</v>
      </c>
    </row>
    <row r="94" spans="1:8" x14ac:dyDescent="0.25">
      <c r="A94" t="s">
        <v>118</v>
      </c>
      <c r="B94">
        <v>1980</v>
      </c>
      <c r="C94" t="s">
        <v>113</v>
      </c>
      <c r="D94" t="s">
        <v>116</v>
      </c>
      <c r="G94" t="s">
        <v>105</v>
      </c>
      <c r="H94">
        <f>16.2+18</f>
        <v>34.200000000000003</v>
      </c>
    </row>
    <row r="95" spans="1:8" x14ac:dyDescent="0.25">
      <c r="A95" t="s">
        <v>118</v>
      </c>
      <c r="B95">
        <v>1980</v>
      </c>
      <c r="C95" t="s">
        <v>114</v>
      </c>
      <c r="D95" t="s">
        <v>116</v>
      </c>
      <c r="G95" t="s">
        <v>103</v>
      </c>
      <c r="H95">
        <f>0.7+30.6+5.1</f>
        <v>36.4</v>
      </c>
    </row>
    <row r="96" spans="1:8" x14ac:dyDescent="0.25">
      <c r="A96" t="s">
        <v>118</v>
      </c>
      <c r="B96">
        <v>1980</v>
      </c>
      <c r="C96" t="s">
        <v>114</v>
      </c>
      <c r="D96" t="s">
        <v>116</v>
      </c>
      <c r="G96" t="s">
        <v>104</v>
      </c>
      <c r="H96">
        <f>5.2+11+10.6+3.4+4.3</f>
        <v>34.499999999999993</v>
      </c>
    </row>
    <row r="97" spans="1:8" x14ac:dyDescent="0.25">
      <c r="A97" t="s">
        <v>118</v>
      </c>
      <c r="B97">
        <v>1980</v>
      </c>
      <c r="C97" t="s">
        <v>114</v>
      </c>
      <c r="D97" t="s">
        <v>116</v>
      </c>
      <c r="G97" t="s">
        <v>105</v>
      </c>
      <c r="H97">
        <f>16.6+12.4</f>
        <v>29</v>
      </c>
    </row>
    <row r="98" spans="1:8" x14ac:dyDescent="0.25">
      <c r="A98" t="s">
        <v>118</v>
      </c>
      <c r="B98">
        <v>1980</v>
      </c>
      <c r="C98" t="s">
        <v>115</v>
      </c>
      <c r="D98" t="s">
        <v>116</v>
      </c>
      <c r="G98" t="s">
        <v>103</v>
      </c>
      <c r="H98">
        <f>0.5+18.1+3.3</f>
        <v>21.900000000000002</v>
      </c>
    </row>
    <row r="99" spans="1:8" x14ac:dyDescent="0.25">
      <c r="A99" t="s">
        <v>118</v>
      </c>
      <c r="B99">
        <v>1980</v>
      </c>
      <c r="C99" t="s">
        <v>115</v>
      </c>
      <c r="D99" t="s">
        <v>116</v>
      </c>
      <c r="G99" t="s">
        <v>104</v>
      </c>
      <c r="H99">
        <f>4.3+9.8+8.6+1.8+3.5</f>
        <v>28.000000000000004</v>
      </c>
    </row>
    <row r="100" spans="1:8" x14ac:dyDescent="0.25">
      <c r="A100" t="s">
        <v>118</v>
      </c>
      <c r="B100">
        <v>1980</v>
      </c>
      <c r="C100" t="s">
        <v>115</v>
      </c>
      <c r="D100" t="s">
        <v>116</v>
      </c>
      <c r="G100" t="s">
        <v>105</v>
      </c>
      <c r="H100">
        <f>29.9+20.2</f>
        <v>50.099999999999994</v>
      </c>
    </row>
    <row r="101" spans="1:8" x14ac:dyDescent="0.25">
      <c r="A101" t="s">
        <v>118</v>
      </c>
      <c r="B101">
        <v>1980</v>
      </c>
      <c r="C101" t="s">
        <v>108</v>
      </c>
      <c r="D101" t="s">
        <v>116</v>
      </c>
      <c r="G101" t="s">
        <v>103</v>
      </c>
      <c r="H101">
        <f>0.7+27.3+4.8</f>
        <v>32.799999999999997</v>
      </c>
    </row>
    <row r="102" spans="1:8" x14ac:dyDescent="0.25">
      <c r="A102" t="s">
        <v>118</v>
      </c>
      <c r="B102">
        <v>1980</v>
      </c>
      <c r="C102" t="s">
        <v>108</v>
      </c>
      <c r="D102" t="s">
        <v>116</v>
      </c>
      <c r="G102" t="s">
        <v>104</v>
      </c>
      <c r="H102">
        <f>4.7+10.6+9.8+2.9+4</f>
        <v>32</v>
      </c>
    </row>
    <row r="103" spans="1:8" x14ac:dyDescent="0.25">
      <c r="A103" t="s">
        <v>118</v>
      </c>
      <c r="B103">
        <v>1980</v>
      </c>
      <c r="C103" t="s">
        <v>108</v>
      </c>
      <c r="D103" t="s">
        <v>116</v>
      </c>
      <c r="G103" t="s">
        <v>105</v>
      </c>
      <c r="H103">
        <f>17.7+17.5</f>
        <v>35.200000000000003</v>
      </c>
    </row>
    <row r="104" spans="1:8" x14ac:dyDescent="0.25">
      <c r="A104" t="s">
        <v>120</v>
      </c>
      <c r="B104">
        <v>1994</v>
      </c>
      <c r="C104" t="s">
        <v>102</v>
      </c>
      <c r="D104" t="s">
        <v>111</v>
      </c>
    </row>
    <row r="105" spans="1:8" x14ac:dyDescent="0.25">
      <c r="A105" t="s">
        <v>120</v>
      </c>
      <c r="B105">
        <v>1994</v>
      </c>
      <c r="C105" t="s">
        <v>102</v>
      </c>
      <c r="D105" t="s">
        <v>111</v>
      </c>
    </row>
    <row r="106" spans="1:8" x14ac:dyDescent="0.25">
      <c r="A106" t="s">
        <v>120</v>
      </c>
      <c r="B106">
        <v>1994</v>
      </c>
      <c r="C106" t="s">
        <v>102</v>
      </c>
      <c r="D106" t="s">
        <v>111</v>
      </c>
    </row>
    <row r="107" spans="1:8" x14ac:dyDescent="0.25">
      <c r="A107" t="s">
        <v>120</v>
      </c>
      <c r="B107">
        <v>1994</v>
      </c>
      <c r="C107" t="s">
        <v>106</v>
      </c>
      <c r="D107" t="s">
        <v>111</v>
      </c>
    </row>
    <row r="108" spans="1:8" x14ac:dyDescent="0.25">
      <c r="A108" t="s">
        <v>120</v>
      </c>
      <c r="B108">
        <v>1994</v>
      </c>
      <c r="C108" t="s">
        <v>106</v>
      </c>
      <c r="D108" t="s">
        <v>111</v>
      </c>
    </row>
    <row r="109" spans="1:8" x14ac:dyDescent="0.25">
      <c r="A109" t="s">
        <v>120</v>
      </c>
      <c r="B109">
        <v>1994</v>
      </c>
      <c r="C109" t="s">
        <v>106</v>
      </c>
      <c r="D109" t="s">
        <v>111</v>
      </c>
    </row>
    <row r="110" spans="1:8" x14ac:dyDescent="0.25">
      <c r="A110" t="s">
        <v>120</v>
      </c>
      <c r="B110">
        <v>1994</v>
      </c>
      <c r="C110" t="s">
        <v>107</v>
      </c>
      <c r="D110" t="s">
        <v>111</v>
      </c>
    </row>
    <row r="111" spans="1:8" x14ac:dyDescent="0.25">
      <c r="A111" t="s">
        <v>120</v>
      </c>
      <c r="B111">
        <v>1994</v>
      </c>
      <c r="C111" t="s">
        <v>107</v>
      </c>
      <c r="D111" t="s">
        <v>111</v>
      </c>
    </row>
    <row r="112" spans="1:8" x14ac:dyDescent="0.25">
      <c r="A112" t="s">
        <v>120</v>
      </c>
      <c r="B112">
        <v>1994</v>
      </c>
      <c r="C112" t="s">
        <v>107</v>
      </c>
      <c r="D112" t="s">
        <v>111</v>
      </c>
    </row>
    <row r="113" spans="1:9" x14ac:dyDescent="0.25">
      <c r="A113" t="s">
        <v>120</v>
      </c>
      <c r="B113">
        <v>1994</v>
      </c>
      <c r="C113" t="s">
        <v>108</v>
      </c>
      <c r="D113" t="s">
        <v>111</v>
      </c>
    </row>
    <row r="114" spans="1:9" x14ac:dyDescent="0.25">
      <c r="A114" t="s">
        <v>120</v>
      </c>
      <c r="B114">
        <v>1994</v>
      </c>
      <c r="C114" t="s">
        <v>108</v>
      </c>
      <c r="D114" t="s">
        <v>111</v>
      </c>
    </row>
    <row r="115" spans="1:9" x14ac:dyDescent="0.25">
      <c r="A115" t="s">
        <v>120</v>
      </c>
      <c r="B115">
        <v>1994</v>
      </c>
      <c r="C115" t="s">
        <v>108</v>
      </c>
      <c r="D115" t="s">
        <v>111</v>
      </c>
    </row>
    <row r="116" spans="1:9" x14ac:dyDescent="0.25">
      <c r="A116" t="s">
        <v>120</v>
      </c>
      <c r="B116">
        <v>1995</v>
      </c>
      <c r="C116" t="s">
        <v>102</v>
      </c>
      <c r="D116" t="s">
        <v>111</v>
      </c>
      <c r="I116" s="9"/>
    </row>
    <row r="117" spans="1:9" x14ac:dyDescent="0.25">
      <c r="A117" t="s">
        <v>120</v>
      </c>
      <c r="B117">
        <v>1995</v>
      </c>
      <c r="C117" t="s">
        <v>102</v>
      </c>
      <c r="D117" t="s">
        <v>111</v>
      </c>
      <c r="I117" s="9"/>
    </row>
    <row r="118" spans="1:9" x14ac:dyDescent="0.25">
      <c r="A118" t="s">
        <v>120</v>
      </c>
      <c r="B118">
        <v>1995</v>
      </c>
      <c r="C118" t="s">
        <v>102</v>
      </c>
      <c r="D118" t="s">
        <v>111</v>
      </c>
      <c r="I118" s="9"/>
    </row>
    <row r="119" spans="1:9" x14ac:dyDescent="0.25">
      <c r="A119" t="s">
        <v>120</v>
      </c>
      <c r="B119">
        <v>1995</v>
      </c>
      <c r="C119" t="s">
        <v>106</v>
      </c>
      <c r="D119" t="s">
        <v>111</v>
      </c>
      <c r="I119" s="9"/>
    </row>
    <row r="120" spans="1:9" x14ac:dyDescent="0.25">
      <c r="A120" t="s">
        <v>120</v>
      </c>
      <c r="B120">
        <v>1995</v>
      </c>
      <c r="C120" t="s">
        <v>106</v>
      </c>
      <c r="D120" t="s">
        <v>111</v>
      </c>
      <c r="I120" s="9"/>
    </row>
    <row r="121" spans="1:9" x14ac:dyDescent="0.25">
      <c r="A121" t="s">
        <v>120</v>
      </c>
      <c r="B121">
        <v>1995</v>
      </c>
      <c r="C121" t="s">
        <v>106</v>
      </c>
      <c r="D121" t="s">
        <v>111</v>
      </c>
      <c r="I121" s="9"/>
    </row>
    <row r="122" spans="1:9" x14ac:dyDescent="0.25">
      <c r="A122" t="s">
        <v>120</v>
      </c>
      <c r="B122">
        <v>1995</v>
      </c>
      <c r="C122" t="s">
        <v>107</v>
      </c>
      <c r="D122" t="s">
        <v>111</v>
      </c>
      <c r="I122" s="9"/>
    </row>
    <row r="123" spans="1:9" x14ac:dyDescent="0.25">
      <c r="A123" t="s">
        <v>120</v>
      </c>
      <c r="B123">
        <v>1995</v>
      </c>
      <c r="C123" t="s">
        <v>107</v>
      </c>
      <c r="D123" t="s">
        <v>111</v>
      </c>
      <c r="I123" s="9"/>
    </row>
    <row r="124" spans="1:9" x14ac:dyDescent="0.25">
      <c r="A124" t="s">
        <v>120</v>
      </c>
      <c r="B124">
        <v>1995</v>
      </c>
      <c r="C124" t="s">
        <v>107</v>
      </c>
      <c r="D124" t="s">
        <v>111</v>
      </c>
      <c r="I124" s="9"/>
    </row>
    <row r="125" spans="1:9" x14ac:dyDescent="0.25">
      <c r="A125" t="s">
        <v>120</v>
      </c>
      <c r="B125">
        <v>1995</v>
      </c>
      <c r="C125" t="s">
        <v>108</v>
      </c>
      <c r="D125" t="s">
        <v>111</v>
      </c>
      <c r="I125" s="9"/>
    </row>
    <row r="126" spans="1:9" x14ac:dyDescent="0.25">
      <c r="A126" t="s">
        <v>120</v>
      </c>
      <c r="B126">
        <v>1995</v>
      </c>
      <c r="C126" t="s">
        <v>108</v>
      </c>
      <c r="D126" t="s">
        <v>111</v>
      </c>
      <c r="I126" s="9"/>
    </row>
    <row r="127" spans="1:9" x14ac:dyDescent="0.25">
      <c r="A127" t="s">
        <v>120</v>
      </c>
      <c r="B127">
        <v>1995</v>
      </c>
      <c r="C127" t="s">
        <v>108</v>
      </c>
      <c r="D127" t="s">
        <v>111</v>
      </c>
      <c r="I127" s="9"/>
    </row>
    <row r="128" spans="1:9" x14ac:dyDescent="0.25">
      <c r="A128" t="s">
        <v>122</v>
      </c>
      <c r="B128">
        <v>1999</v>
      </c>
      <c r="C128" t="s">
        <v>108</v>
      </c>
      <c r="D128" t="s">
        <v>116</v>
      </c>
      <c r="I128" s="9"/>
    </row>
    <row r="129" spans="1:9" x14ac:dyDescent="0.25">
      <c r="A129" t="s">
        <v>122</v>
      </c>
      <c r="B129">
        <v>1999</v>
      </c>
      <c r="C129" t="s">
        <v>108</v>
      </c>
      <c r="D129" t="s">
        <v>116</v>
      </c>
      <c r="I129" s="9"/>
    </row>
    <row r="130" spans="1:9" x14ac:dyDescent="0.25">
      <c r="A130" t="s">
        <v>122</v>
      </c>
      <c r="B130">
        <v>1999</v>
      </c>
      <c r="C130" t="s">
        <v>108</v>
      </c>
      <c r="D130" t="s">
        <v>116</v>
      </c>
      <c r="I130" s="9"/>
    </row>
    <row r="131" spans="1:9" x14ac:dyDescent="0.25">
      <c r="A131" t="s">
        <v>122</v>
      </c>
      <c r="B131">
        <v>2001</v>
      </c>
      <c r="C131" t="s">
        <v>102</v>
      </c>
      <c r="D131" t="s">
        <v>111</v>
      </c>
      <c r="E131" t="s">
        <v>153</v>
      </c>
      <c r="F131" t="s">
        <v>140</v>
      </c>
      <c r="G131" t="s">
        <v>140</v>
      </c>
      <c r="H131">
        <v>2</v>
      </c>
      <c r="I131" s="9"/>
    </row>
    <row r="132" spans="1:9" x14ac:dyDescent="0.25">
      <c r="A132" t="s">
        <v>122</v>
      </c>
      <c r="B132">
        <v>2001</v>
      </c>
      <c r="C132" t="s">
        <v>102</v>
      </c>
      <c r="D132" t="s">
        <v>111</v>
      </c>
      <c r="E132" t="s">
        <v>145</v>
      </c>
      <c r="F132" t="s">
        <v>140</v>
      </c>
      <c r="G132" t="s">
        <v>140</v>
      </c>
      <c r="H132">
        <v>8</v>
      </c>
      <c r="I132" s="9"/>
    </row>
    <row r="133" spans="1:9" x14ac:dyDescent="0.25">
      <c r="A133" t="s">
        <v>122</v>
      </c>
      <c r="B133">
        <v>2001</v>
      </c>
      <c r="C133" t="s">
        <v>102</v>
      </c>
      <c r="D133" t="s">
        <v>111</v>
      </c>
      <c r="E133" t="s">
        <v>146</v>
      </c>
      <c r="F133" t="s">
        <v>142</v>
      </c>
      <c r="G133" t="s">
        <v>143</v>
      </c>
      <c r="H133">
        <v>20</v>
      </c>
      <c r="I133" s="9"/>
    </row>
    <row r="134" spans="1:9" x14ac:dyDescent="0.25">
      <c r="A134" t="s">
        <v>122</v>
      </c>
      <c r="B134">
        <v>2001</v>
      </c>
      <c r="C134" t="s">
        <v>102</v>
      </c>
      <c r="D134" t="s">
        <v>111</v>
      </c>
      <c r="E134" t="s">
        <v>147</v>
      </c>
      <c r="F134" t="s">
        <v>142</v>
      </c>
      <c r="G134" t="s">
        <v>143</v>
      </c>
      <c r="H134">
        <v>8</v>
      </c>
      <c r="I134" s="9"/>
    </row>
    <row r="135" spans="1:9" x14ac:dyDescent="0.25">
      <c r="A135" t="s">
        <v>122</v>
      </c>
      <c r="B135">
        <v>2001</v>
      </c>
      <c r="C135" t="s">
        <v>102</v>
      </c>
      <c r="D135" t="s">
        <v>111</v>
      </c>
      <c r="E135" t="s">
        <v>148</v>
      </c>
      <c r="F135" t="s">
        <v>143</v>
      </c>
      <c r="G135" t="s">
        <v>143</v>
      </c>
      <c r="H135">
        <v>18</v>
      </c>
      <c r="I135" s="9"/>
    </row>
    <row r="136" spans="1:9" x14ac:dyDescent="0.25">
      <c r="A136" t="s">
        <v>122</v>
      </c>
      <c r="B136">
        <v>2001</v>
      </c>
      <c r="C136" t="s">
        <v>102</v>
      </c>
      <c r="D136" t="s">
        <v>111</v>
      </c>
      <c r="E136" t="s">
        <v>149</v>
      </c>
      <c r="F136" t="s">
        <v>140</v>
      </c>
      <c r="G136" t="s">
        <v>140</v>
      </c>
      <c r="H136">
        <v>17</v>
      </c>
      <c r="I136" s="9"/>
    </row>
    <row r="137" spans="1:9" x14ac:dyDescent="0.25">
      <c r="A137" t="s">
        <v>122</v>
      </c>
      <c r="B137">
        <v>2001</v>
      </c>
      <c r="C137" t="s">
        <v>102</v>
      </c>
      <c r="D137" t="s">
        <v>111</v>
      </c>
      <c r="E137" t="s">
        <v>150</v>
      </c>
      <c r="F137" t="s">
        <v>144</v>
      </c>
      <c r="G137" t="s">
        <v>144</v>
      </c>
      <c r="H137">
        <v>18</v>
      </c>
      <c r="I137" s="9"/>
    </row>
    <row r="138" spans="1:9" x14ac:dyDescent="0.25">
      <c r="A138" t="s">
        <v>122</v>
      </c>
      <c r="B138">
        <v>2001</v>
      </c>
      <c r="C138" t="s">
        <v>102</v>
      </c>
      <c r="D138" t="s">
        <v>111</v>
      </c>
      <c r="E138" t="s">
        <v>151</v>
      </c>
      <c r="F138" t="s">
        <v>140</v>
      </c>
      <c r="G138" t="s">
        <v>140</v>
      </c>
      <c r="H138">
        <v>2</v>
      </c>
      <c r="I138" s="9"/>
    </row>
    <row r="139" spans="1:9" x14ac:dyDescent="0.25">
      <c r="A139" t="s">
        <v>122</v>
      </c>
      <c r="B139">
        <v>2001</v>
      </c>
      <c r="C139" t="s">
        <v>102</v>
      </c>
      <c r="D139" t="s">
        <v>111</v>
      </c>
      <c r="E139" t="s">
        <v>152</v>
      </c>
      <c r="F139" t="s">
        <v>144</v>
      </c>
      <c r="G139" t="s">
        <v>144</v>
      </c>
      <c r="H139">
        <v>6</v>
      </c>
      <c r="I139" s="9"/>
    </row>
    <row r="140" spans="1:9" x14ac:dyDescent="0.25">
      <c r="A140" t="s">
        <v>122</v>
      </c>
      <c r="B140">
        <v>2001</v>
      </c>
      <c r="C140" t="s">
        <v>106</v>
      </c>
      <c r="D140" t="s">
        <v>111</v>
      </c>
      <c r="E140" t="s">
        <v>153</v>
      </c>
      <c r="F140" t="s">
        <v>140</v>
      </c>
      <c r="G140" t="s">
        <v>140</v>
      </c>
      <c r="H140">
        <v>2</v>
      </c>
      <c r="I140" s="9"/>
    </row>
    <row r="141" spans="1:9" x14ac:dyDescent="0.25">
      <c r="A141" t="s">
        <v>122</v>
      </c>
      <c r="B141">
        <v>2001</v>
      </c>
      <c r="C141" t="s">
        <v>106</v>
      </c>
      <c r="D141" t="s">
        <v>111</v>
      </c>
      <c r="E141" t="s">
        <v>145</v>
      </c>
      <c r="F141" t="s">
        <v>140</v>
      </c>
      <c r="G141" t="s">
        <v>140</v>
      </c>
      <c r="H141">
        <v>9</v>
      </c>
      <c r="I141" s="9"/>
    </row>
    <row r="142" spans="1:9" x14ac:dyDescent="0.25">
      <c r="A142" t="s">
        <v>122</v>
      </c>
      <c r="B142">
        <v>2001</v>
      </c>
      <c r="C142" t="s">
        <v>106</v>
      </c>
      <c r="D142" t="s">
        <v>111</v>
      </c>
      <c r="E142" t="s">
        <v>146</v>
      </c>
      <c r="F142" t="s">
        <v>142</v>
      </c>
      <c r="G142" t="s">
        <v>143</v>
      </c>
      <c r="H142">
        <v>21</v>
      </c>
      <c r="I142" s="9"/>
    </row>
    <row r="143" spans="1:9" x14ac:dyDescent="0.25">
      <c r="A143" t="s">
        <v>122</v>
      </c>
      <c r="B143">
        <v>2001</v>
      </c>
      <c r="C143" t="s">
        <v>106</v>
      </c>
      <c r="D143" t="s">
        <v>111</v>
      </c>
      <c r="E143" t="s">
        <v>147</v>
      </c>
      <c r="F143" t="s">
        <v>142</v>
      </c>
      <c r="G143" t="s">
        <v>143</v>
      </c>
      <c r="H143">
        <v>5</v>
      </c>
      <c r="I143" s="9"/>
    </row>
    <row r="144" spans="1:9" x14ac:dyDescent="0.25">
      <c r="A144" t="s">
        <v>122</v>
      </c>
      <c r="B144">
        <v>2001</v>
      </c>
      <c r="C144" t="s">
        <v>106</v>
      </c>
      <c r="D144" t="s">
        <v>111</v>
      </c>
      <c r="E144" t="s">
        <v>148</v>
      </c>
      <c r="F144" t="s">
        <v>143</v>
      </c>
      <c r="G144" t="s">
        <v>143</v>
      </c>
      <c r="H144">
        <v>19</v>
      </c>
      <c r="I144" s="9"/>
    </row>
    <row r="145" spans="1:9" x14ac:dyDescent="0.25">
      <c r="A145" t="s">
        <v>122</v>
      </c>
      <c r="B145">
        <v>2001</v>
      </c>
      <c r="C145" t="s">
        <v>106</v>
      </c>
      <c r="D145" t="s">
        <v>111</v>
      </c>
      <c r="E145" t="s">
        <v>149</v>
      </c>
      <c r="F145" t="s">
        <v>140</v>
      </c>
      <c r="G145" t="s">
        <v>140</v>
      </c>
      <c r="H145">
        <v>17</v>
      </c>
      <c r="I145" s="9"/>
    </row>
    <row r="146" spans="1:9" x14ac:dyDescent="0.25">
      <c r="A146" t="s">
        <v>122</v>
      </c>
      <c r="B146">
        <v>2001</v>
      </c>
      <c r="C146" t="s">
        <v>106</v>
      </c>
      <c r="D146" t="s">
        <v>111</v>
      </c>
      <c r="E146" t="s">
        <v>150</v>
      </c>
      <c r="F146" t="s">
        <v>144</v>
      </c>
      <c r="G146" t="s">
        <v>144</v>
      </c>
      <c r="H146">
        <v>20</v>
      </c>
      <c r="I146" s="9"/>
    </row>
    <row r="147" spans="1:9" x14ac:dyDescent="0.25">
      <c r="A147" t="s">
        <v>122</v>
      </c>
      <c r="B147">
        <v>2001</v>
      </c>
      <c r="C147" t="s">
        <v>106</v>
      </c>
      <c r="D147" t="s">
        <v>111</v>
      </c>
      <c r="E147" t="s">
        <v>151</v>
      </c>
      <c r="F147" t="s">
        <v>140</v>
      </c>
      <c r="G147" t="s">
        <v>140</v>
      </c>
      <c r="H147">
        <v>2</v>
      </c>
      <c r="I147" s="9"/>
    </row>
    <row r="148" spans="1:9" x14ac:dyDescent="0.25">
      <c r="A148" t="s">
        <v>122</v>
      </c>
      <c r="B148">
        <v>2001</v>
      </c>
      <c r="C148" t="s">
        <v>106</v>
      </c>
      <c r="D148" t="s">
        <v>111</v>
      </c>
      <c r="E148" t="s">
        <v>152</v>
      </c>
      <c r="F148" t="s">
        <v>144</v>
      </c>
      <c r="G148" t="s">
        <v>144</v>
      </c>
      <c r="H148">
        <v>5</v>
      </c>
      <c r="I148" s="9"/>
    </row>
    <row r="149" spans="1:9" x14ac:dyDescent="0.25">
      <c r="A149" t="s">
        <v>122</v>
      </c>
      <c r="B149">
        <v>2001</v>
      </c>
      <c r="C149" t="s">
        <v>107</v>
      </c>
      <c r="D149" t="s">
        <v>111</v>
      </c>
      <c r="E149" t="s">
        <v>153</v>
      </c>
      <c r="F149" t="s">
        <v>140</v>
      </c>
      <c r="G149" t="s">
        <v>140</v>
      </c>
      <c r="H149">
        <v>2</v>
      </c>
      <c r="I149" s="9"/>
    </row>
    <row r="150" spans="1:9" x14ac:dyDescent="0.25">
      <c r="A150" t="s">
        <v>122</v>
      </c>
      <c r="B150">
        <v>2001</v>
      </c>
      <c r="C150" t="s">
        <v>107</v>
      </c>
      <c r="D150" t="s">
        <v>111</v>
      </c>
      <c r="E150" t="s">
        <v>145</v>
      </c>
      <c r="F150" t="s">
        <v>140</v>
      </c>
      <c r="G150" t="s">
        <v>140</v>
      </c>
      <c r="H150">
        <v>7</v>
      </c>
      <c r="I150" s="9"/>
    </row>
    <row r="151" spans="1:9" x14ac:dyDescent="0.25">
      <c r="A151" t="s">
        <v>122</v>
      </c>
      <c r="B151">
        <v>2001</v>
      </c>
      <c r="C151" t="s">
        <v>107</v>
      </c>
      <c r="D151" t="s">
        <v>111</v>
      </c>
      <c r="E151" t="s">
        <v>146</v>
      </c>
      <c r="F151" t="s">
        <v>142</v>
      </c>
      <c r="G151" t="s">
        <v>143</v>
      </c>
      <c r="H151">
        <v>29</v>
      </c>
      <c r="I151" s="9"/>
    </row>
    <row r="152" spans="1:9" x14ac:dyDescent="0.25">
      <c r="A152" t="s">
        <v>122</v>
      </c>
      <c r="B152">
        <v>2001</v>
      </c>
      <c r="C152" t="s">
        <v>107</v>
      </c>
      <c r="D152" t="s">
        <v>111</v>
      </c>
      <c r="E152" t="s">
        <v>147</v>
      </c>
      <c r="F152" t="s">
        <v>142</v>
      </c>
      <c r="G152" t="s">
        <v>143</v>
      </c>
      <c r="H152">
        <v>8</v>
      </c>
      <c r="I152" s="9"/>
    </row>
    <row r="153" spans="1:9" x14ac:dyDescent="0.25">
      <c r="A153" t="s">
        <v>122</v>
      </c>
      <c r="B153">
        <v>2001</v>
      </c>
      <c r="C153" t="s">
        <v>107</v>
      </c>
      <c r="D153" t="s">
        <v>111</v>
      </c>
      <c r="E153" t="s">
        <v>148</v>
      </c>
      <c r="F153" t="s">
        <v>143</v>
      </c>
      <c r="G153" t="s">
        <v>143</v>
      </c>
      <c r="H153">
        <v>19</v>
      </c>
      <c r="I153" s="9"/>
    </row>
    <row r="154" spans="1:9" x14ac:dyDescent="0.25">
      <c r="A154" t="s">
        <v>122</v>
      </c>
      <c r="B154">
        <v>2001</v>
      </c>
      <c r="C154" t="s">
        <v>107</v>
      </c>
      <c r="D154" t="s">
        <v>111</v>
      </c>
      <c r="E154" t="s">
        <v>149</v>
      </c>
      <c r="F154" t="s">
        <v>140</v>
      </c>
      <c r="G154" t="s">
        <v>140</v>
      </c>
      <c r="H154">
        <v>13</v>
      </c>
      <c r="I154" s="9"/>
    </row>
    <row r="155" spans="1:9" x14ac:dyDescent="0.25">
      <c r="A155" t="s">
        <v>122</v>
      </c>
      <c r="B155">
        <v>2001</v>
      </c>
      <c r="C155" t="s">
        <v>107</v>
      </c>
      <c r="D155" t="s">
        <v>111</v>
      </c>
      <c r="E155" t="s">
        <v>150</v>
      </c>
      <c r="F155" t="s">
        <v>144</v>
      </c>
      <c r="G155" t="s">
        <v>144</v>
      </c>
      <c r="H155">
        <v>15</v>
      </c>
      <c r="I155" s="9"/>
    </row>
    <row r="156" spans="1:9" x14ac:dyDescent="0.25">
      <c r="A156" t="s">
        <v>122</v>
      </c>
      <c r="B156">
        <v>2001</v>
      </c>
      <c r="C156" t="s">
        <v>107</v>
      </c>
      <c r="D156" t="s">
        <v>111</v>
      </c>
      <c r="E156" t="s">
        <v>151</v>
      </c>
      <c r="F156" t="s">
        <v>140</v>
      </c>
      <c r="G156" t="s">
        <v>140</v>
      </c>
      <c r="H156">
        <v>2</v>
      </c>
      <c r="I156" s="9"/>
    </row>
    <row r="157" spans="1:9" x14ac:dyDescent="0.25">
      <c r="A157" t="s">
        <v>122</v>
      </c>
      <c r="B157">
        <v>2001</v>
      </c>
      <c r="C157" t="s">
        <v>107</v>
      </c>
      <c r="D157" t="s">
        <v>111</v>
      </c>
      <c r="E157" t="s">
        <v>152</v>
      </c>
      <c r="F157" t="s">
        <v>144</v>
      </c>
      <c r="G157" t="s">
        <v>144</v>
      </c>
      <c r="H157">
        <v>4</v>
      </c>
      <c r="I157" s="9"/>
    </row>
    <row r="158" spans="1:9" x14ac:dyDescent="0.25">
      <c r="A158" t="s">
        <v>122</v>
      </c>
      <c r="B158">
        <v>2001</v>
      </c>
      <c r="C158" t="s">
        <v>123</v>
      </c>
      <c r="D158" t="s">
        <v>111</v>
      </c>
      <c r="E158" t="s">
        <v>153</v>
      </c>
      <c r="F158" t="s">
        <v>140</v>
      </c>
      <c r="G158" t="s">
        <v>140</v>
      </c>
      <c r="H158">
        <v>2</v>
      </c>
      <c r="I158" s="9"/>
    </row>
    <row r="159" spans="1:9" x14ac:dyDescent="0.25">
      <c r="A159" t="s">
        <v>122</v>
      </c>
      <c r="B159">
        <v>2001</v>
      </c>
      <c r="C159" t="s">
        <v>123</v>
      </c>
      <c r="D159" t="s">
        <v>111</v>
      </c>
      <c r="E159" t="s">
        <v>145</v>
      </c>
      <c r="F159" t="s">
        <v>140</v>
      </c>
      <c r="G159" t="s">
        <v>140</v>
      </c>
      <c r="H159">
        <v>8</v>
      </c>
      <c r="I159" s="9"/>
    </row>
    <row r="160" spans="1:9" x14ac:dyDescent="0.25">
      <c r="A160" t="s">
        <v>122</v>
      </c>
      <c r="B160">
        <v>2001</v>
      </c>
      <c r="C160" t="s">
        <v>123</v>
      </c>
      <c r="D160" t="s">
        <v>111</v>
      </c>
      <c r="E160" t="s">
        <v>146</v>
      </c>
      <c r="F160" t="s">
        <v>142</v>
      </c>
      <c r="G160" t="s">
        <v>143</v>
      </c>
      <c r="H160">
        <v>11</v>
      </c>
      <c r="I160" s="9"/>
    </row>
    <row r="161" spans="1:9" x14ac:dyDescent="0.25">
      <c r="A161" t="s">
        <v>122</v>
      </c>
      <c r="B161">
        <v>2001</v>
      </c>
      <c r="C161" t="s">
        <v>123</v>
      </c>
      <c r="D161" t="s">
        <v>111</v>
      </c>
      <c r="E161" t="s">
        <v>147</v>
      </c>
      <c r="F161" t="s">
        <v>142</v>
      </c>
      <c r="G161" t="s">
        <v>143</v>
      </c>
      <c r="H161">
        <v>2</v>
      </c>
      <c r="I161" s="9"/>
    </row>
    <row r="162" spans="1:9" x14ac:dyDescent="0.25">
      <c r="A162" t="s">
        <v>122</v>
      </c>
      <c r="B162">
        <v>2001</v>
      </c>
      <c r="C162" t="s">
        <v>123</v>
      </c>
      <c r="D162" t="s">
        <v>111</v>
      </c>
      <c r="E162" t="s">
        <v>148</v>
      </c>
      <c r="F162" t="s">
        <v>143</v>
      </c>
      <c r="G162" t="s">
        <v>143</v>
      </c>
      <c r="H162">
        <v>17</v>
      </c>
      <c r="I162" s="9"/>
    </row>
    <row r="163" spans="1:9" x14ac:dyDescent="0.25">
      <c r="A163" t="s">
        <v>122</v>
      </c>
      <c r="B163">
        <v>2001</v>
      </c>
      <c r="C163" t="s">
        <v>123</v>
      </c>
      <c r="D163" t="s">
        <v>111</v>
      </c>
      <c r="E163" t="s">
        <v>149</v>
      </c>
      <c r="F163" t="s">
        <v>140</v>
      </c>
      <c r="G163" t="s">
        <v>140</v>
      </c>
      <c r="H163">
        <v>19</v>
      </c>
      <c r="I163" s="9"/>
    </row>
    <row r="164" spans="1:9" x14ac:dyDescent="0.25">
      <c r="A164" t="s">
        <v>122</v>
      </c>
      <c r="B164">
        <v>2001</v>
      </c>
      <c r="C164" t="s">
        <v>123</v>
      </c>
      <c r="D164" t="s">
        <v>111</v>
      </c>
      <c r="E164" t="s">
        <v>150</v>
      </c>
      <c r="F164" t="s">
        <v>144</v>
      </c>
      <c r="G164" t="s">
        <v>144</v>
      </c>
      <c r="H164">
        <v>29</v>
      </c>
      <c r="I164" s="9"/>
    </row>
    <row r="165" spans="1:9" x14ac:dyDescent="0.25">
      <c r="A165" t="s">
        <v>122</v>
      </c>
      <c r="B165">
        <v>2001</v>
      </c>
      <c r="C165" t="s">
        <v>123</v>
      </c>
      <c r="D165" t="s">
        <v>111</v>
      </c>
      <c r="E165" t="s">
        <v>151</v>
      </c>
      <c r="F165" t="s">
        <v>140</v>
      </c>
      <c r="G165" t="s">
        <v>140</v>
      </c>
      <c r="H165">
        <v>3</v>
      </c>
      <c r="I165" s="9"/>
    </row>
    <row r="166" spans="1:9" x14ac:dyDescent="0.25">
      <c r="A166" t="s">
        <v>122</v>
      </c>
      <c r="B166">
        <v>2001</v>
      </c>
      <c r="C166" t="s">
        <v>123</v>
      </c>
      <c r="D166" t="s">
        <v>111</v>
      </c>
      <c r="E166" t="s">
        <v>152</v>
      </c>
      <c r="F166" t="s">
        <v>144</v>
      </c>
      <c r="G166" t="s">
        <v>144</v>
      </c>
      <c r="H166">
        <v>8</v>
      </c>
      <c r="I166" s="9"/>
    </row>
    <row r="167" spans="1:9" x14ac:dyDescent="0.25">
      <c r="A167" t="s">
        <v>121</v>
      </c>
      <c r="B167">
        <v>2018</v>
      </c>
      <c r="C167" t="s">
        <v>102</v>
      </c>
      <c r="D167" t="s">
        <v>112</v>
      </c>
      <c r="F167" t="s">
        <v>144</v>
      </c>
      <c r="G167" t="s">
        <v>144</v>
      </c>
      <c r="H167" s="9">
        <v>31</v>
      </c>
      <c r="I167" s="9"/>
    </row>
    <row r="168" spans="1:9" x14ac:dyDescent="0.25">
      <c r="A168" t="s">
        <v>121</v>
      </c>
      <c r="B168">
        <v>2018</v>
      </c>
      <c r="C168" t="s">
        <v>102</v>
      </c>
      <c r="D168" t="s">
        <v>112</v>
      </c>
      <c r="F168" t="s">
        <v>140</v>
      </c>
      <c r="G168" t="s">
        <v>140</v>
      </c>
      <c r="H168" s="9">
        <v>27.3</v>
      </c>
      <c r="I168" s="9"/>
    </row>
    <row r="169" spans="1:9" x14ac:dyDescent="0.25">
      <c r="A169" t="s">
        <v>121</v>
      </c>
      <c r="B169">
        <v>2018</v>
      </c>
      <c r="C169" t="s">
        <v>102</v>
      </c>
      <c r="D169" t="s">
        <v>112</v>
      </c>
      <c r="F169" t="s">
        <v>143</v>
      </c>
      <c r="G169" t="s">
        <v>143</v>
      </c>
      <c r="H169" s="9">
        <v>14.4</v>
      </c>
      <c r="I169" s="9"/>
    </row>
    <row r="170" spans="1:9" x14ac:dyDescent="0.25">
      <c r="A170" t="s">
        <v>121</v>
      </c>
      <c r="B170">
        <v>2018</v>
      </c>
      <c r="C170" t="s">
        <v>102</v>
      </c>
      <c r="D170" t="s">
        <v>112</v>
      </c>
      <c r="F170" t="s">
        <v>142</v>
      </c>
      <c r="G170" t="s">
        <v>143</v>
      </c>
      <c r="H170" s="9">
        <v>27.4</v>
      </c>
      <c r="I170" s="9"/>
    </row>
    <row r="171" spans="1:9" x14ac:dyDescent="0.25">
      <c r="A171" t="s">
        <v>154</v>
      </c>
      <c r="B171">
        <v>2018</v>
      </c>
      <c r="C171" t="s">
        <v>106</v>
      </c>
      <c r="D171" t="s">
        <v>112</v>
      </c>
      <c r="F171" t="s">
        <v>144</v>
      </c>
      <c r="G171" t="s">
        <v>144</v>
      </c>
      <c r="H171" s="9">
        <v>25.9</v>
      </c>
      <c r="I171" s="9"/>
    </row>
    <row r="172" spans="1:9" x14ac:dyDescent="0.25">
      <c r="A172" t="s">
        <v>121</v>
      </c>
      <c r="B172">
        <v>2018</v>
      </c>
      <c r="C172" t="s">
        <v>106</v>
      </c>
      <c r="D172" t="s">
        <v>112</v>
      </c>
      <c r="F172" t="s">
        <v>140</v>
      </c>
      <c r="G172" t="s">
        <v>140</v>
      </c>
      <c r="H172" s="9">
        <v>27</v>
      </c>
      <c r="I172" s="9"/>
    </row>
    <row r="173" spans="1:9" x14ac:dyDescent="0.25">
      <c r="A173" t="s">
        <v>121</v>
      </c>
      <c r="B173">
        <v>2018</v>
      </c>
      <c r="C173" t="s">
        <v>106</v>
      </c>
      <c r="D173" t="s">
        <v>112</v>
      </c>
      <c r="F173" t="s">
        <v>143</v>
      </c>
      <c r="G173" t="s">
        <v>143</v>
      </c>
      <c r="H173" s="9">
        <v>14.1</v>
      </c>
      <c r="I173" s="9"/>
    </row>
    <row r="174" spans="1:9" x14ac:dyDescent="0.25">
      <c r="A174" t="s">
        <v>121</v>
      </c>
      <c r="B174">
        <v>2018</v>
      </c>
      <c r="C174" t="s">
        <v>106</v>
      </c>
      <c r="D174" t="s">
        <v>112</v>
      </c>
      <c r="F174" t="s">
        <v>142</v>
      </c>
      <c r="G174" t="s">
        <v>143</v>
      </c>
      <c r="H174" s="9">
        <v>33</v>
      </c>
      <c r="I174" s="9"/>
    </row>
    <row r="175" spans="1:9" x14ac:dyDescent="0.25">
      <c r="A175" t="s">
        <v>154</v>
      </c>
      <c r="B175">
        <v>2018</v>
      </c>
      <c r="C175" t="s">
        <v>107</v>
      </c>
      <c r="D175" t="s">
        <v>112</v>
      </c>
      <c r="F175" t="s">
        <v>144</v>
      </c>
      <c r="G175" t="s">
        <v>144</v>
      </c>
      <c r="H175" s="9">
        <v>19.899999999999999</v>
      </c>
      <c r="I175" s="9"/>
    </row>
    <row r="176" spans="1:9" x14ac:dyDescent="0.25">
      <c r="A176" t="s">
        <v>121</v>
      </c>
      <c r="B176">
        <v>2018</v>
      </c>
      <c r="C176" t="s">
        <v>107</v>
      </c>
      <c r="D176" t="s">
        <v>112</v>
      </c>
      <c r="F176" t="s">
        <v>140</v>
      </c>
      <c r="G176" t="s">
        <v>140</v>
      </c>
      <c r="H176" s="9">
        <v>23</v>
      </c>
      <c r="I176" s="9"/>
    </row>
    <row r="177" spans="1:9" x14ac:dyDescent="0.25">
      <c r="A177" t="s">
        <v>121</v>
      </c>
      <c r="B177">
        <v>2018</v>
      </c>
      <c r="C177" t="s">
        <v>107</v>
      </c>
      <c r="D177" t="s">
        <v>112</v>
      </c>
      <c r="F177" t="s">
        <v>143</v>
      </c>
      <c r="G177" t="s">
        <v>143</v>
      </c>
      <c r="H177" s="9">
        <v>14.8</v>
      </c>
      <c r="I177" s="9"/>
    </row>
    <row r="178" spans="1:9" x14ac:dyDescent="0.25">
      <c r="A178" t="s">
        <v>121</v>
      </c>
      <c r="B178">
        <v>2018</v>
      </c>
      <c r="C178" t="s">
        <v>107</v>
      </c>
      <c r="D178" t="s">
        <v>112</v>
      </c>
      <c r="F178" t="s">
        <v>142</v>
      </c>
      <c r="G178" t="s">
        <v>143</v>
      </c>
      <c r="H178" s="9">
        <v>42.3</v>
      </c>
      <c r="I178" s="9"/>
    </row>
    <row r="179" spans="1:9" x14ac:dyDescent="0.25">
      <c r="A179" t="s">
        <v>121</v>
      </c>
      <c r="B179">
        <v>2018</v>
      </c>
      <c r="C179" t="s">
        <v>108</v>
      </c>
      <c r="D179" t="s">
        <v>112</v>
      </c>
      <c r="F179" t="s">
        <v>144</v>
      </c>
      <c r="G179" t="s">
        <v>144</v>
      </c>
      <c r="H179" s="9">
        <v>26.1</v>
      </c>
      <c r="I179" s="9"/>
    </row>
    <row r="180" spans="1:9" x14ac:dyDescent="0.25">
      <c r="A180" t="s">
        <v>121</v>
      </c>
      <c r="B180">
        <v>2018</v>
      </c>
      <c r="C180" t="s">
        <v>108</v>
      </c>
      <c r="D180" t="s">
        <v>112</v>
      </c>
      <c r="F180" t="s">
        <v>140</v>
      </c>
      <c r="G180" t="s">
        <v>140</v>
      </c>
      <c r="H180" s="9">
        <v>26.6</v>
      </c>
      <c r="I180" s="9"/>
    </row>
    <row r="181" spans="1:9" x14ac:dyDescent="0.25">
      <c r="A181" t="s">
        <v>121</v>
      </c>
      <c r="B181">
        <v>2018</v>
      </c>
      <c r="C181" t="s">
        <v>108</v>
      </c>
      <c r="D181" t="s">
        <v>112</v>
      </c>
      <c r="F181" t="s">
        <v>143</v>
      </c>
      <c r="G181" t="s">
        <v>143</v>
      </c>
      <c r="H181" s="9">
        <v>14.5</v>
      </c>
      <c r="I181" s="9"/>
    </row>
    <row r="182" spans="1:9" x14ac:dyDescent="0.25">
      <c r="A182" t="s">
        <v>155</v>
      </c>
      <c r="B182">
        <v>2018</v>
      </c>
      <c r="C182" t="s">
        <v>108</v>
      </c>
      <c r="D182" t="s">
        <v>112</v>
      </c>
      <c r="F182" t="s">
        <v>142</v>
      </c>
      <c r="G182" t="s">
        <v>143</v>
      </c>
      <c r="H182" s="9">
        <v>32.9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B65"/>
  <sheetViews>
    <sheetView topLeftCell="A52" zoomScaleNormal="100" workbookViewId="0">
      <pane xSplit="1" topLeftCell="B1" activePane="topRight" state="frozen"/>
      <selection pane="topRight" activeCell="A66" sqref="A66"/>
    </sheetView>
  </sheetViews>
  <sheetFormatPr baseColWidth="10" defaultColWidth="10.5703125" defaultRowHeight="15" x14ac:dyDescent="0.25"/>
  <cols>
    <col min="3" max="3" width="20.140625" customWidth="1"/>
    <col min="5" max="5" width="14" customWidth="1"/>
    <col min="11" max="11" width="13.85546875" customWidth="1"/>
    <col min="12" max="12" width="14" customWidth="1"/>
    <col min="13" max="13" width="15.28515625" customWidth="1"/>
    <col min="15" max="16" width="15.85546875" customWidth="1"/>
  </cols>
  <sheetData>
    <row r="1" spans="1:54" x14ac:dyDescent="0.25">
      <c r="A1" t="s">
        <v>0</v>
      </c>
      <c r="B1" t="s">
        <v>1</v>
      </c>
      <c r="C1" t="s">
        <v>2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  <c r="I1" t="s">
        <v>29</v>
      </c>
      <c r="J1" t="s">
        <v>30</v>
      </c>
      <c r="K1" t="s">
        <v>31</v>
      </c>
      <c r="L1" t="s">
        <v>32</v>
      </c>
      <c r="M1" t="s">
        <v>33</v>
      </c>
      <c r="N1" t="s">
        <v>34</v>
      </c>
      <c r="O1" t="s">
        <v>35</v>
      </c>
      <c r="P1" t="s">
        <v>36</v>
      </c>
      <c r="Q1" t="s">
        <v>37</v>
      </c>
      <c r="R1" t="s">
        <v>38</v>
      </c>
      <c r="S1" t="s">
        <v>39</v>
      </c>
      <c r="T1" t="s">
        <v>40</v>
      </c>
      <c r="U1" t="s">
        <v>41</v>
      </c>
      <c r="V1" t="s">
        <v>42</v>
      </c>
      <c r="W1" t="s">
        <v>43</v>
      </c>
      <c r="X1" t="s">
        <v>44</v>
      </c>
      <c r="Y1" t="s">
        <v>45</v>
      </c>
      <c r="Z1" t="s">
        <v>46</v>
      </c>
      <c r="AA1" t="s">
        <v>47</v>
      </c>
      <c r="AB1" t="s">
        <v>48</v>
      </c>
      <c r="AC1" t="s">
        <v>49</v>
      </c>
      <c r="AD1" t="s">
        <v>50</v>
      </c>
      <c r="AE1" t="s">
        <v>51</v>
      </c>
      <c r="AF1" t="s">
        <v>52</v>
      </c>
      <c r="AG1" t="s">
        <v>53</v>
      </c>
      <c r="AH1" t="s">
        <v>54</v>
      </c>
      <c r="AI1" t="s">
        <v>55</v>
      </c>
      <c r="AJ1" t="s">
        <v>56</v>
      </c>
      <c r="AK1" t="s">
        <v>57</v>
      </c>
      <c r="AL1" t="s">
        <v>58</v>
      </c>
      <c r="AM1" t="s">
        <v>59</v>
      </c>
      <c r="AN1" t="s">
        <v>60</v>
      </c>
      <c r="AO1" t="s">
        <v>61</v>
      </c>
      <c r="AP1" t="s">
        <v>62</v>
      </c>
      <c r="AQ1" t="s">
        <v>63</v>
      </c>
      <c r="AR1" t="s">
        <v>64</v>
      </c>
      <c r="AS1" t="s">
        <v>65</v>
      </c>
      <c r="AT1" t="s">
        <v>66</v>
      </c>
      <c r="AU1" t="s">
        <v>67</v>
      </c>
      <c r="AV1" t="s">
        <v>68</v>
      </c>
      <c r="AW1" t="s">
        <v>69</v>
      </c>
      <c r="AX1" t="s">
        <v>70</v>
      </c>
      <c r="AY1" t="s">
        <v>71</v>
      </c>
      <c r="AZ1" t="s">
        <v>72</v>
      </c>
      <c r="BA1" t="s">
        <v>73</v>
      </c>
      <c r="BB1" t="s">
        <v>74</v>
      </c>
    </row>
    <row r="2" spans="1:54" x14ac:dyDescent="0.25">
      <c r="A2">
        <v>1960</v>
      </c>
      <c r="B2" t="s">
        <v>23</v>
      </c>
      <c r="C2" t="s">
        <v>19</v>
      </c>
      <c r="D2">
        <v>23344</v>
      </c>
      <c r="E2">
        <v>191</v>
      </c>
      <c r="F2">
        <v>17061</v>
      </c>
      <c r="G2">
        <v>15443</v>
      </c>
      <c r="H2">
        <v>3248</v>
      </c>
      <c r="J2">
        <v>59287</v>
      </c>
      <c r="N2" s="6"/>
      <c r="T2">
        <v>59287</v>
      </c>
    </row>
    <row r="3" spans="1:54" x14ac:dyDescent="0.25">
      <c r="A3">
        <v>1961</v>
      </c>
      <c r="B3" t="s">
        <v>23</v>
      </c>
      <c r="C3" t="s">
        <v>19</v>
      </c>
      <c r="D3">
        <v>26260</v>
      </c>
      <c r="E3">
        <v>354</v>
      </c>
      <c r="F3">
        <v>16810</v>
      </c>
      <c r="G3">
        <v>15127</v>
      </c>
      <c r="H3">
        <v>2947</v>
      </c>
      <c r="J3">
        <v>61498</v>
      </c>
      <c r="N3" s="6"/>
      <c r="T3">
        <v>61498</v>
      </c>
    </row>
    <row r="4" spans="1:54" x14ac:dyDescent="0.25">
      <c r="A4">
        <v>1962</v>
      </c>
      <c r="B4" t="s">
        <v>23</v>
      </c>
      <c r="C4" t="s">
        <v>19</v>
      </c>
      <c r="D4">
        <v>29433</v>
      </c>
      <c r="E4">
        <v>329</v>
      </c>
      <c r="F4">
        <v>16743</v>
      </c>
      <c r="G4">
        <v>16721</v>
      </c>
      <c r="H4">
        <v>2999</v>
      </c>
      <c r="J4">
        <v>66225</v>
      </c>
      <c r="N4" s="6"/>
      <c r="T4">
        <v>66225</v>
      </c>
      <c r="U4">
        <f t="shared" ref="U4:AA9" si="0">D4-AL4</f>
        <v>9584</v>
      </c>
      <c r="V4">
        <f t="shared" si="0"/>
        <v>144</v>
      </c>
      <c r="W4">
        <f t="shared" si="0"/>
        <v>12848</v>
      </c>
      <c r="X4">
        <f t="shared" si="0"/>
        <v>7617</v>
      </c>
      <c r="Y4">
        <f t="shared" si="0"/>
        <v>2999</v>
      </c>
      <c r="Z4">
        <f t="shared" si="0"/>
        <v>-12999</v>
      </c>
      <c r="AA4">
        <f t="shared" si="0"/>
        <v>33192</v>
      </c>
      <c r="AK4">
        <f t="shared" ref="AK4:AK9" si="1">T4-BB4</f>
        <v>33192</v>
      </c>
      <c r="AL4">
        <v>19849</v>
      </c>
      <c r="AM4">
        <v>185</v>
      </c>
      <c r="AN4">
        <v>3895</v>
      </c>
      <c r="AO4">
        <v>9104</v>
      </c>
      <c r="AQ4">
        <v>12999</v>
      </c>
      <c r="AR4">
        <v>33033</v>
      </c>
      <c r="BB4">
        <v>33033</v>
      </c>
    </row>
    <row r="5" spans="1:54" x14ac:dyDescent="0.25">
      <c r="A5">
        <v>1963</v>
      </c>
      <c r="B5" t="s">
        <v>23</v>
      </c>
      <c r="C5" t="s">
        <v>19</v>
      </c>
      <c r="D5">
        <v>31942</v>
      </c>
      <c r="E5">
        <v>433</v>
      </c>
      <c r="F5">
        <v>19113</v>
      </c>
      <c r="G5">
        <v>19632</v>
      </c>
      <c r="H5">
        <v>4354</v>
      </c>
      <c r="J5">
        <v>75474</v>
      </c>
      <c r="N5" s="6"/>
      <c r="T5">
        <v>75474</v>
      </c>
      <c r="U5">
        <f t="shared" si="0"/>
        <v>11041</v>
      </c>
      <c r="V5">
        <f t="shared" si="0"/>
        <v>209</v>
      </c>
      <c r="W5">
        <f t="shared" si="0"/>
        <v>14397</v>
      </c>
      <c r="X5">
        <f t="shared" si="0"/>
        <v>9278</v>
      </c>
      <c r="Y5">
        <f t="shared" si="0"/>
        <v>4346</v>
      </c>
      <c r="Z5">
        <f t="shared" si="0"/>
        <v>-15078</v>
      </c>
      <c r="AA5">
        <f t="shared" si="0"/>
        <v>39271</v>
      </c>
      <c r="AK5">
        <f t="shared" si="1"/>
        <v>39271</v>
      </c>
      <c r="AL5">
        <v>20901</v>
      </c>
      <c r="AM5">
        <v>224</v>
      </c>
      <c r="AN5">
        <v>4716</v>
      </c>
      <c r="AO5">
        <v>10354</v>
      </c>
      <c r="AP5">
        <v>8</v>
      </c>
      <c r="AQ5">
        <v>15078</v>
      </c>
      <c r="AR5">
        <v>36203</v>
      </c>
      <c r="BB5">
        <v>36203</v>
      </c>
    </row>
    <row r="6" spans="1:54" x14ac:dyDescent="0.25">
      <c r="A6">
        <v>1964</v>
      </c>
      <c r="B6" t="s">
        <v>23</v>
      </c>
      <c r="C6" t="s">
        <v>19</v>
      </c>
      <c r="D6">
        <v>38369</v>
      </c>
      <c r="E6">
        <v>573</v>
      </c>
      <c r="F6">
        <v>20445</v>
      </c>
      <c r="G6">
        <v>23702</v>
      </c>
      <c r="H6">
        <v>3640</v>
      </c>
      <c r="J6">
        <v>86729</v>
      </c>
      <c r="N6" s="6"/>
      <c r="T6">
        <v>86729</v>
      </c>
      <c r="U6">
        <f t="shared" si="0"/>
        <v>12834</v>
      </c>
      <c r="V6">
        <f t="shared" si="0"/>
        <v>232</v>
      </c>
      <c r="W6">
        <f t="shared" si="0"/>
        <v>15247</v>
      </c>
      <c r="X6">
        <f t="shared" si="0"/>
        <v>11142</v>
      </c>
      <c r="Y6">
        <f t="shared" si="0"/>
        <v>3626</v>
      </c>
      <c r="Z6">
        <f t="shared" si="0"/>
        <v>-17772</v>
      </c>
      <c r="AA6">
        <f t="shared" si="0"/>
        <v>43081</v>
      </c>
      <c r="AK6">
        <f t="shared" si="1"/>
        <v>43081</v>
      </c>
      <c r="AL6">
        <v>25535</v>
      </c>
      <c r="AM6">
        <v>341</v>
      </c>
      <c r="AN6">
        <v>5198</v>
      </c>
      <c r="AO6">
        <v>12560</v>
      </c>
      <c r="AP6">
        <v>14</v>
      </c>
      <c r="AQ6">
        <v>17772</v>
      </c>
      <c r="AR6">
        <v>43648</v>
      </c>
      <c r="BB6">
        <v>43648</v>
      </c>
    </row>
    <row r="7" spans="1:54" x14ac:dyDescent="0.25">
      <c r="A7">
        <v>1965</v>
      </c>
      <c r="B7" t="s">
        <v>23</v>
      </c>
      <c r="C7" t="s">
        <v>19</v>
      </c>
      <c r="D7">
        <v>40298</v>
      </c>
      <c r="E7">
        <v>985</v>
      </c>
      <c r="F7">
        <v>23923</v>
      </c>
      <c r="G7">
        <v>26676</v>
      </c>
      <c r="H7">
        <v>5042</v>
      </c>
      <c r="J7">
        <v>96924</v>
      </c>
      <c r="N7" s="6"/>
      <c r="T7">
        <v>96924</v>
      </c>
      <c r="U7">
        <f t="shared" si="0"/>
        <v>13629</v>
      </c>
      <c r="V7">
        <f t="shared" si="0"/>
        <v>368</v>
      </c>
      <c r="W7">
        <f t="shared" si="0"/>
        <v>17913</v>
      </c>
      <c r="X7">
        <f t="shared" si="0"/>
        <v>12519</v>
      </c>
      <c r="Y7">
        <f t="shared" si="0"/>
        <v>5006</v>
      </c>
      <c r="Z7">
        <f t="shared" si="0"/>
        <v>-20203</v>
      </c>
      <c r="AA7">
        <f t="shared" si="0"/>
        <v>49435</v>
      </c>
      <c r="AK7">
        <f t="shared" si="1"/>
        <v>49435</v>
      </c>
      <c r="AL7">
        <v>26669</v>
      </c>
      <c r="AM7">
        <v>617</v>
      </c>
      <c r="AN7">
        <v>6010</v>
      </c>
      <c r="AO7">
        <v>14157</v>
      </c>
      <c r="AP7">
        <v>36</v>
      </c>
      <c r="AQ7">
        <v>20203</v>
      </c>
      <c r="AR7">
        <v>47489</v>
      </c>
      <c r="BB7">
        <v>47489</v>
      </c>
    </row>
    <row r="8" spans="1:54" x14ac:dyDescent="0.25">
      <c r="A8">
        <v>1966</v>
      </c>
      <c r="B8" t="s">
        <v>23</v>
      </c>
      <c r="C8" t="s">
        <v>19</v>
      </c>
      <c r="D8">
        <v>47329</v>
      </c>
      <c r="E8">
        <v>1170</v>
      </c>
      <c r="F8">
        <v>19379</v>
      </c>
      <c r="G8">
        <v>34028</v>
      </c>
      <c r="H8">
        <v>3933</v>
      </c>
      <c r="J8">
        <v>105839</v>
      </c>
      <c r="N8" s="6"/>
      <c r="T8">
        <v>105839</v>
      </c>
      <c r="U8">
        <f t="shared" si="0"/>
        <v>15730</v>
      </c>
      <c r="V8">
        <f t="shared" si="0"/>
        <v>425</v>
      </c>
      <c r="W8">
        <f t="shared" si="0"/>
        <v>14433</v>
      </c>
      <c r="X8">
        <f t="shared" si="0"/>
        <v>16799</v>
      </c>
      <c r="Y8">
        <f t="shared" si="0"/>
        <v>3922</v>
      </c>
      <c r="Z8">
        <f t="shared" si="0"/>
        <v>-22186</v>
      </c>
      <c r="AA8">
        <f t="shared" si="0"/>
        <v>51309</v>
      </c>
      <c r="AK8">
        <f t="shared" si="1"/>
        <v>51309</v>
      </c>
      <c r="AL8">
        <v>31599</v>
      </c>
      <c r="AM8">
        <v>745</v>
      </c>
      <c r="AN8">
        <v>4946</v>
      </c>
      <c r="AO8">
        <v>17229</v>
      </c>
      <c r="AP8">
        <v>11</v>
      </c>
      <c r="AQ8">
        <v>22186</v>
      </c>
      <c r="AR8">
        <v>54530</v>
      </c>
      <c r="BB8">
        <v>54530</v>
      </c>
    </row>
    <row r="9" spans="1:54" x14ac:dyDescent="0.25">
      <c r="A9">
        <v>1967</v>
      </c>
      <c r="B9" t="s">
        <v>23</v>
      </c>
      <c r="C9" t="s">
        <v>19</v>
      </c>
      <c r="D9">
        <v>53101</v>
      </c>
      <c r="E9">
        <v>1792</v>
      </c>
      <c r="F9">
        <v>26599</v>
      </c>
      <c r="G9">
        <v>45610</v>
      </c>
      <c r="H9">
        <v>6155</v>
      </c>
      <c r="J9">
        <v>133257</v>
      </c>
      <c r="N9" s="6"/>
      <c r="T9">
        <v>133257</v>
      </c>
      <c r="U9">
        <f t="shared" si="0"/>
        <v>18211</v>
      </c>
      <c r="V9">
        <f t="shared" si="0"/>
        <v>792</v>
      </c>
      <c r="W9">
        <f t="shared" si="0"/>
        <v>19799</v>
      </c>
      <c r="X9">
        <f t="shared" si="0"/>
        <v>23157</v>
      </c>
      <c r="Y9">
        <f t="shared" si="0"/>
        <v>6107</v>
      </c>
      <c r="Z9">
        <f t="shared" si="0"/>
        <v>-29301</v>
      </c>
      <c r="AA9">
        <f t="shared" si="0"/>
        <v>68066</v>
      </c>
      <c r="AK9">
        <f t="shared" si="1"/>
        <v>68066</v>
      </c>
      <c r="AL9">
        <v>34890</v>
      </c>
      <c r="AM9">
        <v>1000</v>
      </c>
      <c r="AN9">
        <v>6800</v>
      </c>
      <c r="AO9">
        <v>22453</v>
      </c>
      <c r="AP9">
        <v>48</v>
      </c>
      <c r="AQ9">
        <v>29301</v>
      </c>
      <c r="AR9">
        <v>65191</v>
      </c>
      <c r="BB9">
        <v>65191</v>
      </c>
    </row>
    <row r="10" spans="1:54" x14ac:dyDescent="0.25">
      <c r="A10">
        <v>1968</v>
      </c>
      <c r="B10" t="s">
        <v>23</v>
      </c>
      <c r="C10" t="s">
        <v>19</v>
      </c>
      <c r="D10">
        <v>81104</v>
      </c>
      <c r="E10">
        <v>5821</v>
      </c>
      <c r="F10">
        <v>26611</v>
      </c>
      <c r="G10">
        <v>48125</v>
      </c>
      <c r="H10">
        <v>7761</v>
      </c>
      <c r="J10">
        <v>169422</v>
      </c>
      <c r="N10" s="6"/>
      <c r="T10">
        <v>169422</v>
      </c>
      <c r="AQ10" t="s">
        <v>75</v>
      </c>
      <c r="AR10" t="s">
        <v>75</v>
      </c>
      <c r="BB10" t="s">
        <v>75</v>
      </c>
    </row>
    <row r="11" spans="1:54" x14ac:dyDescent="0.25">
      <c r="A11">
        <v>1969</v>
      </c>
      <c r="B11" t="s">
        <v>23</v>
      </c>
      <c r="C11" t="s">
        <v>19</v>
      </c>
      <c r="D11">
        <v>58667</v>
      </c>
      <c r="E11">
        <v>7584</v>
      </c>
      <c r="F11">
        <v>18743</v>
      </c>
      <c r="G11">
        <v>32515</v>
      </c>
      <c r="H11">
        <v>5164</v>
      </c>
      <c r="J11">
        <v>122673</v>
      </c>
      <c r="K11">
        <v>7523</v>
      </c>
      <c r="M11">
        <v>6819</v>
      </c>
      <c r="N11" s="6"/>
      <c r="R11">
        <v>14342</v>
      </c>
      <c r="T11">
        <v>137015</v>
      </c>
      <c r="U11">
        <f t="shared" ref="U11:U36" si="2">D11-AL11</f>
        <v>18528</v>
      </c>
      <c r="V11">
        <f t="shared" ref="V11:V36" si="3">E11-AM11</f>
        <v>3769</v>
      </c>
      <c r="W11">
        <f t="shared" ref="W11:W36" si="4">F11-AN11</f>
        <v>13775</v>
      </c>
      <c r="X11">
        <f t="shared" ref="X11:X36" si="5">G11-AO11</f>
        <v>16269</v>
      </c>
      <c r="Y11">
        <f t="shared" ref="Y11:Y36" si="6">H11-AP11</f>
        <v>5097</v>
      </c>
      <c r="Z11">
        <f t="shared" ref="Z11:Z36" si="7">I11-AQ11</f>
        <v>-21281</v>
      </c>
      <c r="AA11">
        <f t="shared" ref="AA11:AA36" si="8">J11-AR11</f>
        <v>57438</v>
      </c>
      <c r="AB11">
        <f t="shared" ref="AB11:AB36" si="9">K11-AS11</f>
        <v>7523</v>
      </c>
      <c r="AD11">
        <f t="shared" ref="AD11:AD36" si="10">M11-AU11</f>
        <v>6819</v>
      </c>
      <c r="AI11">
        <f t="shared" ref="AI11:AI36" si="11">R11-AZ11</f>
        <v>14342</v>
      </c>
      <c r="AK11">
        <f t="shared" ref="AK11:AK36" si="12">T11-BB11</f>
        <v>71780</v>
      </c>
      <c r="AL11">
        <v>40139</v>
      </c>
      <c r="AM11">
        <v>3815</v>
      </c>
      <c r="AN11">
        <v>4968</v>
      </c>
      <c r="AO11">
        <v>16246</v>
      </c>
      <c r="AP11">
        <v>67</v>
      </c>
      <c r="AQ11">
        <v>21281</v>
      </c>
      <c r="AR11">
        <v>65235</v>
      </c>
      <c r="BB11">
        <v>65235</v>
      </c>
    </row>
    <row r="12" spans="1:54" x14ac:dyDescent="0.25">
      <c r="A12">
        <v>1970</v>
      </c>
      <c r="B12" t="s">
        <v>23</v>
      </c>
      <c r="C12" t="s">
        <v>19</v>
      </c>
      <c r="D12">
        <v>64502</v>
      </c>
      <c r="E12">
        <v>11304</v>
      </c>
      <c r="F12">
        <v>21443</v>
      </c>
      <c r="G12">
        <v>36011</v>
      </c>
      <c r="H12">
        <v>5447</v>
      </c>
      <c r="J12">
        <v>138707</v>
      </c>
      <c r="K12">
        <v>9963</v>
      </c>
      <c r="L12">
        <v>1118</v>
      </c>
      <c r="M12">
        <v>17519</v>
      </c>
      <c r="N12" s="6"/>
      <c r="R12">
        <v>28600</v>
      </c>
      <c r="T12">
        <v>167307</v>
      </c>
      <c r="U12">
        <f t="shared" si="2"/>
        <v>20076</v>
      </c>
      <c r="V12">
        <f t="shared" si="3"/>
        <v>5529</v>
      </c>
      <c r="W12">
        <f t="shared" si="4"/>
        <v>15403</v>
      </c>
      <c r="X12">
        <f t="shared" si="5"/>
        <v>17650</v>
      </c>
      <c r="Y12">
        <f t="shared" si="6"/>
        <v>5366</v>
      </c>
      <c r="Z12">
        <f t="shared" si="7"/>
        <v>-24482</v>
      </c>
      <c r="AA12">
        <f t="shared" si="8"/>
        <v>64024</v>
      </c>
      <c r="AB12">
        <f t="shared" si="9"/>
        <v>9963</v>
      </c>
      <c r="AD12">
        <f t="shared" si="10"/>
        <v>4636</v>
      </c>
      <c r="AI12">
        <f t="shared" si="11"/>
        <v>15050</v>
      </c>
      <c r="AK12">
        <f t="shared" si="12"/>
        <v>79074</v>
      </c>
      <c r="AL12">
        <v>44426</v>
      </c>
      <c r="AM12">
        <v>5775</v>
      </c>
      <c r="AN12">
        <v>6040</v>
      </c>
      <c r="AO12">
        <v>18361</v>
      </c>
      <c r="AP12">
        <v>81</v>
      </c>
      <c r="AQ12">
        <v>24482</v>
      </c>
      <c r="AR12">
        <v>74683</v>
      </c>
      <c r="AU12">
        <v>12883</v>
      </c>
      <c r="AZ12">
        <v>13550</v>
      </c>
      <c r="BB12">
        <v>88233</v>
      </c>
    </row>
    <row r="13" spans="1:54" x14ac:dyDescent="0.25">
      <c r="A13">
        <v>1971</v>
      </c>
      <c r="B13" t="s">
        <v>23</v>
      </c>
      <c r="C13" t="s">
        <v>19</v>
      </c>
      <c r="D13">
        <v>60719</v>
      </c>
      <c r="E13">
        <v>14261</v>
      </c>
      <c r="F13">
        <v>23935</v>
      </c>
      <c r="G13">
        <v>39176</v>
      </c>
      <c r="H13">
        <v>5638</v>
      </c>
      <c r="J13">
        <v>143729</v>
      </c>
      <c r="K13">
        <v>10997</v>
      </c>
      <c r="L13">
        <v>1808</v>
      </c>
      <c r="M13">
        <v>20232</v>
      </c>
      <c r="N13" s="6"/>
      <c r="R13">
        <v>33037</v>
      </c>
      <c r="T13">
        <v>176766</v>
      </c>
      <c r="U13">
        <f t="shared" si="2"/>
        <v>17644</v>
      </c>
      <c r="V13">
        <f t="shared" si="3"/>
        <v>6490</v>
      </c>
      <c r="W13">
        <f t="shared" si="4"/>
        <v>16651</v>
      </c>
      <c r="X13">
        <f t="shared" si="5"/>
        <v>18881</v>
      </c>
      <c r="Y13">
        <f t="shared" si="6"/>
        <v>5358</v>
      </c>
      <c r="Z13">
        <f t="shared" si="7"/>
        <v>-27859</v>
      </c>
      <c r="AA13">
        <f t="shared" si="8"/>
        <v>65024</v>
      </c>
      <c r="AB13">
        <f t="shared" si="9"/>
        <v>10997</v>
      </c>
      <c r="AD13">
        <f t="shared" si="10"/>
        <v>5813</v>
      </c>
      <c r="AI13">
        <f t="shared" si="11"/>
        <v>17450</v>
      </c>
      <c r="AK13">
        <f t="shared" si="12"/>
        <v>82474</v>
      </c>
      <c r="AL13">
        <v>43075</v>
      </c>
      <c r="AM13">
        <v>7771</v>
      </c>
      <c r="AN13">
        <v>7284</v>
      </c>
      <c r="AO13">
        <v>20295</v>
      </c>
      <c r="AP13">
        <v>280</v>
      </c>
      <c r="AQ13">
        <v>27859</v>
      </c>
      <c r="AR13">
        <v>78705</v>
      </c>
      <c r="AU13">
        <v>14419</v>
      </c>
      <c r="AZ13">
        <v>15587</v>
      </c>
      <c r="BB13">
        <v>94292</v>
      </c>
    </row>
    <row r="14" spans="1:54" x14ac:dyDescent="0.25">
      <c r="A14">
        <v>1972</v>
      </c>
      <c r="B14" t="s">
        <v>23</v>
      </c>
      <c r="C14" t="s">
        <v>19</v>
      </c>
      <c r="D14">
        <v>59404</v>
      </c>
      <c r="E14">
        <v>15494</v>
      </c>
      <c r="F14">
        <v>26861</v>
      </c>
      <c r="G14">
        <v>40371</v>
      </c>
      <c r="H14">
        <v>5222</v>
      </c>
      <c r="J14">
        <v>147352</v>
      </c>
      <c r="K14">
        <v>11255</v>
      </c>
      <c r="L14">
        <v>2481</v>
      </c>
      <c r="M14">
        <v>23108</v>
      </c>
      <c r="N14" s="6"/>
      <c r="R14">
        <v>36844</v>
      </c>
      <c r="T14">
        <v>184196</v>
      </c>
      <c r="U14">
        <f t="shared" si="2"/>
        <v>16408</v>
      </c>
      <c r="V14">
        <f t="shared" si="3"/>
        <v>6841</v>
      </c>
      <c r="W14">
        <f t="shared" si="4"/>
        <v>18065</v>
      </c>
      <c r="X14">
        <f t="shared" si="5"/>
        <v>19016</v>
      </c>
      <c r="Y14">
        <f t="shared" si="6"/>
        <v>5120</v>
      </c>
      <c r="Z14">
        <f t="shared" si="7"/>
        <v>-30253</v>
      </c>
      <c r="AA14">
        <f t="shared" si="8"/>
        <v>65450</v>
      </c>
      <c r="AB14">
        <f t="shared" si="9"/>
        <v>11255</v>
      </c>
      <c r="AD14">
        <f t="shared" si="10"/>
        <v>6492</v>
      </c>
      <c r="AI14">
        <f t="shared" si="11"/>
        <v>18679</v>
      </c>
      <c r="AK14">
        <f t="shared" si="12"/>
        <v>84129</v>
      </c>
      <c r="AL14">
        <v>42996</v>
      </c>
      <c r="AM14">
        <v>8653</v>
      </c>
      <c r="AN14">
        <v>8796</v>
      </c>
      <c r="AO14">
        <v>21355</v>
      </c>
      <c r="AP14">
        <v>102</v>
      </c>
      <c r="AQ14">
        <v>30253</v>
      </c>
      <c r="AR14">
        <v>81902</v>
      </c>
      <c r="AU14">
        <v>16616</v>
      </c>
      <c r="AZ14">
        <v>18165</v>
      </c>
      <c r="BB14">
        <v>100067</v>
      </c>
    </row>
    <row r="15" spans="1:54" x14ac:dyDescent="0.25">
      <c r="A15">
        <v>1973</v>
      </c>
      <c r="B15" t="s">
        <v>23</v>
      </c>
      <c r="C15" t="s">
        <v>19</v>
      </c>
      <c r="D15">
        <v>56181</v>
      </c>
      <c r="E15">
        <v>18033</v>
      </c>
      <c r="F15">
        <v>28344</v>
      </c>
      <c r="G15">
        <v>42644</v>
      </c>
      <c r="H15">
        <v>5098</v>
      </c>
      <c r="J15">
        <v>150300</v>
      </c>
      <c r="K15">
        <v>11043</v>
      </c>
      <c r="L15">
        <v>2501</v>
      </c>
      <c r="M15">
        <v>25331</v>
      </c>
      <c r="N15" s="7">
        <v>2024</v>
      </c>
      <c r="P15">
        <v>40</v>
      </c>
      <c r="R15">
        <v>40939</v>
      </c>
      <c r="T15">
        <v>191239</v>
      </c>
      <c r="U15">
        <f t="shared" si="2"/>
        <v>14636</v>
      </c>
      <c r="V15">
        <f t="shared" si="3"/>
        <v>7676</v>
      </c>
      <c r="W15">
        <f t="shared" si="4"/>
        <v>18413</v>
      </c>
      <c r="X15">
        <f t="shared" si="5"/>
        <v>20407</v>
      </c>
      <c r="Y15">
        <f t="shared" si="6"/>
        <v>4984</v>
      </c>
      <c r="Z15">
        <f t="shared" si="7"/>
        <v>-32282</v>
      </c>
      <c r="AA15">
        <f t="shared" si="8"/>
        <v>66116</v>
      </c>
      <c r="AB15">
        <f t="shared" si="9"/>
        <v>11043</v>
      </c>
      <c r="AD15">
        <f t="shared" si="10"/>
        <v>7392</v>
      </c>
      <c r="AI15">
        <f t="shared" si="11"/>
        <v>19351</v>
      </c>
      <c r="AK15">
        <f t="shared" si="12"/>
        <v>85467</v>
      </c>
      <c r="AL15">
        <v>41545</v>
      </c>
      <c r="AM15">
        <v>10357</v>
      </c>
      <c r="AN15">
        <v>9931</v>
      </c>
      <c r="AO15">
        <v>22237</v>
      </c>
      <c r="AP15">
        <v>114</v>
      </c>
      <c r="AQ15">
        <v>32282</v>
      </c>
      <c r="AR15">
        <v>84184</v>
      </c>
      <c r="AU15">
        <v>17939</v>
      </c>
      <c r="AZ15">
        <v>21588</v>
      </c>
      <c r="BB15">
        <v>105772</v>
      </c>
    </row>
    <row r="16" spans="1:54" x14ac:dyDescent="0.25">
      <c r="A16">
        <v>1974</v>
      </c>
      <c r="B16" t="s">
        <v>23</v>
      </c>
      <c r="C16" t="s">
        <v>19</v>
      </c>
      <c r="D16">
        <v>54533</v>
      </c>
      <c r="E16">
        <v>19487</v>
      </c>
      <c r="F16">
        <v>29900</v>
      </c>
      <c r="G16">
        <v>44436</v>
      </c>
      <c r="H16">
        <v>5094</v>
      </c>
      <c r="J16">
        <v>153450</v>
      </c>
      <c r="K16">
        <v>12089</v>
      </c>
      <c r="L16">
        <v>2615</v>
      </c>
      <c r="M16">
        <v>28106</v>
      </c>
      <c r="N16" s="7">
        <v>2421</v>
      </c>
      <c r="P16">
        <v>43</v>
      </c>
      <c r="R16">
        <v>45274</v>
      </c>
      <c r="T16">
        <v>198724</v>
      </c>
      <c r="U16">
        <f t="shared" si="2"/>
        <v>13544</v>
      </c>
      <c r="V16">
        <f t="shared" si="3"/>
        <v>7773</v>
      </c>
      <c r="W16">
        <f t="shared" si="4"/>
        <v>19391</v>
      </c>
      <c r="X16">
        <f t="shared" si="5"/>
        <v>20736</v>
      </c>
      <c r="Y16">
        <f t="shared" si="6"/>
        <v>4967</v>
      </c>
      <c r="Z16">
        <f t="shared" si="7"/>
        <v>-34336</v>
      </c>
      <c r="AA16">
        <f t="shared" si="8"/>
        <v>66411</v>
      </c>
      <c r="AB16">
        <f t="shared" si="9"/>
        <v>12089</v>
      </c>
      <c r="AD16">
        <f t="shared" si="10"/>
        <v>7083</v>
      </c>
      <c r="AI16">
        <f t="shared" si="11"/>
        <v>20097</v>
      </c>
      <c r="AK16">
        <f t="shared" si="12"/>
        <v>86508</v>
      </c>
      <c r="AL16">
        <v>40989</v>
      </c>
      <c r="AM16">
        <v>11714</v>
      </c>
      <c r="AN16">
        <v>10509</v>
      </c>
      <c r="AO16">
        <v>23700</v>
      </c>
      <c r="AP16">
        <v>127</v>
      </c>
      <c r="AQ16">
        <v>34336</v>
      </c>
      <c r="AR16">
        <v>87039</v>
      </c>
      <c r="AU16">
        <v>21023</v>
      </c>
      <c r="AZ16">
        <v>25177</v>
      </c>
      <c r="BB16">
        <v>112216</v>
      </c>
    </row>
    <row r="17" spans="1:54" x14ac:dyDescent="0.25">
      <c r="A17">
        <v>1975</v>
      </c>
      <c r="B17" t="s">
        <v>23</v>
      </c>
      <c r="C17" t="s">
        <v>19</v>
      </c>
      <c r="D17">
        <v>50436</v>
      </c>
      <c r="E17">
        <v>20946</v>
      </c>
      <c r="F17">
        <v>30396</v>
      </c>
      <c r="G17">
        <v>46710</v>
      </c>
      <c r="H17">
        <v>5197</v>
      </c>
      <c r="J17">
        <v>153685</v>
      </c>
      <c r="K17">
        <v>13241</v>
      </c>
      <c r="L17">
        <v>2617</v>
      </c>
      <c r="M17">
        <v>31691</v>
      </c>
      <c r="N17" s="7">
        <v>3188</v>
      </c>
      <c r="P17">
        <v>67</v>
      </c>
      <c r="R17">
        <v>50804</v>
      </c>
      <c r="T17">
        <v>204489</v>
      </c>
      <c r="U17">
        <f t="shared" si="2"/>
        <v>12100</v>
      </c>
      <c r="V17">
        <f t="shared" si="3"/>
        <v>8268</v>
      </c>
      <c r="W17">
        <f t="shared" si="4"/>
        <v>19508</v>
      </c>
      <c r="X17">
        <f t="shared" si="5"/>
        <v>21871</v>
      </c>
      <c r="Y17">
        <f t="shared" si="6"/>
        <v>5016</v>
      </c>
      <c r="Z17">
        <f t="shared" si="7"/>
        <v>-35908</v>
      </c>
      <c r="AA17">
        <f t="shared" si="8"/>
        <v>66763</v>
      </c>
      <c r="AB17">
        <f t="shared" si="9"/>
        <v>13241</v>
      </c>
      <c r="AD17">
        <f t="shared" si="10"/>
        <v>7858</v>
      </c>
      <c r="AI17">
        <f t="shared" si="11"/>
        <v>22015</v>
      </c>
      <c r="AK17">
        <f t="shared" si="12"/>
        <v>88778</v>
      </c>
      <c r="AL17">
        <v>38336</v>
      </c>
      <c r="AM17">
        <v>12678</v>
      </c>
      <c r="AN17">
        <v>10888</v>
      </c>
      <c r="AO17">
        <v>24839</v>
      </c>
      <c r="AP17">
        <v>181</v>
      </c>
      <c r="AQ17">
        <v>35908</v>
      </c>
      <c r="AR17">
        <v>86922</v>
      </c>
      <c r="AU17">
        <v>23833</v>
      </c>
      <c r="AZ17">
        <v>28789</v>
      </c>
      <c r="BB17">
        <v>115711</v>
      </c>
    </row>
    <row r="18" spans="1:54" x14ac:dyDescent="0.25">
      <c r="A18">
        <v>1976</v>
      </c>
      <c r="B18" t="s">
        <v>23</v>
      </c>
      <c r="C18" t="s">
        <v>19</v>
      </c>
      <c r="D18">
        <v>45593</v>
      </c>
      <c r="E18">
        <v>21563</v>
      </c>
      <c r="F18">
        <v>32738</v>
      </c>
      <c r="G18">
        <v>46017</v>
      </c>
      <c r="H18">
        <v>5333</v>
      </c>
      <c r="J18">
        <v>151806</v>
      </c>
      <c r="K18">
        <v>13227</v>
      </c>
      <c r="L18">
        <v>2634</v>
      </c>
      <c r="M18">
        <v>31200</v>
      </c>
      <c r="N18" s="7">
        <v>3666</v>
      </c>
      <c r="P18">
        <v>129</v>
      </c>
      <c r="R18">
        <v>50856</v>
      </c>
      <c r="T18">
        <v>202662</v>
      </c>
      <c r="U18">
        <f t="shared" si="2"/>
        <v>10770</v>
      </c>
      <c r="V18">
        <f t="shared" si="3"/>
        <v>8173</v>
      </c>
      <c r="W18">
        <f t="shared" si="4"/>
        <v>20621</v>
      </c>
      <c r="X18">
        <f t="shared" si="5"/>
        <v>21112</v>
      </c>
      <c r="Y18">
        <f t="shared" si="6"/>
        <v>5143</v>
      </c>
      <c r="Z18">
        <f t="shared" si="7"/>
        <v>-37529</v>
      </c>
      <c r="AA18">
        <f t="shared" si="8"/>
        <v>66064</v>
      </c>
      <c r="AB18">
        <f t="shared" si="9"/>
        <v>13227</v>
      </c>
      <c r="AD18">
        <f t="shared" si="10"/>
        <v>7184</v>
      </c>
      <c r="AI18">
        <f t="shared" si="11"/>
        <v>21257</v>
      </c>
      <c r="AK18">
        <f t="shared" si="12"/>
        <v>87321</v>
      </c>
      <c r="AL18">
        <v>34823</v>
      </c>
      <c r="AM18">
        <v>13390</v>
      </c>
      <c r="AN18">
        <v>12117</v>
      </c>
      <c r="AO18">
        <v>24905</v>
      </c>
      <c r="AP18">
        <v>190</v>
      </c>
      <c r="AQ18">
        <v>37529</v>
      </c>
      <c r="AR18">
        <v>85742</v>
      </c>
      <c r="AU18">
        <v>24016</v>
      </c>
      <c r="AZ18">
        <v>29599</v>
      </c>
      <c r="BB18">
        <v>115341</v>
      </c>
    </row>
    <row r="19" spans="1:54" x14ac:dyDescent="0.25">
      <c r="A19">
        <v>1977</v>
      </c>
      <c r="B19" t="s">
        <v>23</v>
      </c>
      <c r="C19" t="s">
        <v>19</v>
      </c>
      <c r="D19">
        <v>42010</v>
      </c>
      <c r="E19">
        <v>24646</v>
      </c>
      <c r="F19">
        <v>33321</v>
      </c>
      <c r="G19">
        <v>47459</v>
      </c>
      <c r="H19">
        <v>5191</v>
      </c>
      <c r="J19">
        <v>153293</v>
      </c>
      <c r="K19">
        <v>14898</v>
      </c>
      <c r="L19">
        <v>2812</v>
      </c>
      <c r="M19">
        <v>33765</v>
      </c>
      <c r="N19" s="7">
        <v>4535</v>
      </c>
      <c r="P19">
        <v>206</v>
      </c>
      <c r="R19">
        <v>56216</v>
      </c>
      <c r="T19">
        <v>209509</v>
      </c>
      <c r="U19">
        <f t="shared" si="2"/>
        <v>9497</v>
      </c>
      <c r="V19">
        <f t="shared" si="3"/>
        <v>8721</v>
      </c>
      <c r="W19">
        <f t="shared" si="4"/>
        <v>20803</v>
      </c>
      <c r="X19">
        <f t="shared" si="5"/>
        <v>21514</v>
      </c>
      <c r="Y19">
        <f t="shared" si="6"/>
        <v>5014</v>
      </c>
      <c r="Z19">
        <f t="shared" si="7"/>
        <v>-39020</v>
      </c>
      <c r="AA19">
        <f t="shared" si="8"/>
        <v>65835</v>
      </c>
      <c r="AB19">
        <f t="shared" si="9"/>
        <v>14898</v>
      </c>
      <c r="AD19">
        <f t="shared" si="10"/>
        <v>7486</v>
      </c>
      <c r="AI19">
        <f t="shared" si="11"/>
        <v>23208</v>
      </c>
      <c r="AK19">
        <f t="shared" si="12"/>
        <v>89043</v>
      </c>
      <c r="AL19">
        <v>32513</v>
      </c>
      <c r="AM19">
        <v>15925</v>
      </c>
      <c r="AN19">
        <v>12518</v>
      </c>
      <c r="AO19">
        <v>25945</v>
      </c>
      <c r="AP19">
        <v>177</v>
      </c>
      <c r="AQ19">
        <v>39020</v>
      </c>
      <c r="AR19">
        <v>87458</v>
      </c>
      <c r="AU19">
        <v>26279</v>
      </c>
      <c r="AZ19">
        <v>33008</v>
      </c>
      <c r="BB19">
        <v>120466</v>
      </c>
    </row>
    <row r="20" spans="1:54" x14ac:dyDescent="0.25">
      <c r="A20">
        <v>1978</v>
      </c>
      <c r="B20" t="s">
        <v>23</v>
      </c>
      <c r="C20" t="s">
        <v>19</v>
      </c>
      <c r="D20">
        <v>39902</v>
      </c>
      <c r="E20">
        <v>28317</v>
      </c>
      <c r="F20">
        <v>32101</v>
      </c>
      <c r="G20">
        <v>49430</v>
      </c>
      <c r="H20">
        <v>5663</v>
      </c>
      <c r="J20">
        <v>156130</v>
      </c>
      <c r="K20">
        <v>15802</v>
      </c>
      <c r="L20">
        <v>3041</v>
      </c>
      <c r="M20">
        <v>35750</v>
      </c>
      <c r="N20" s="7">
        <v>5220</v>
      </c>
      <c r="P20">
        <v>237</v>
      </c>
      <c r="R20">
        <v>60050</v>
      </c>
      <c r="T20">
        <v>216180</v>
      </c>
      <c r="U20">
        <f t="shared" si="2"/>
        <v>8917</v>
      </c>
      <c r="V20">
        <f t="shared" si="3"/>
        <v>9955</v>
      </c>
      <c r="W20">
        <f t="shared" si="4"/>
        <v>19871</v>
      </c>
      <c r="X20">
        <f t="shared" si="5"/>
        <v>22106</v>
      </c>
      <c r="Y20">
        <f t="shared" si="6"/>
        <v>5459</v>
      </c>
      <c r="Z20">
        <f t="shared" si="7"/>
        <v>-40169</v>
      </c>
      <c r="AA20">
        <f t="shared" si="8"/>
        <v>66614</v>
      </c>
      <c r="AB20">
        <f t="shared" si="9"/>
        <v>15802</v>
      </c>
      <c r="AD20">
        <f t="shared" si="10"/>
        <v>8220</v>
      </c>
      <c r="AI20">
        <f t="shared" si="11"/>
        <v>24956</v>
      </c>
      <c r="AK20">
        <f t="shared" si="12"/>
        <v>91570</v>
      </c>
      <c r="AL20">
        <v>30985</v>
      </c>
      <c r="AM20">
        <v>18362</v>
      </c>
      <c r="AN20">
        <v>12230</v>
      </c>
      <c r="AO20">
        <v>27324</v>
      </c>
      <c r="AP20">
        <v>204</v>
      </c>
      <c r="AQ20">
        <v>40169</v>
      </c>
      <c r="AR20">
        <v>89516</v>
      </c>
      <c r="AU20">
        <v>27530</v>
      </c>
      <c r="AZ20">
        <v>35094</v>
      </c>
      <c r="BB20">
        <v>124610</v>
      </c>
    </row>
    <row r="21" spans="1:54" x14ac:dyDescent="0.25">
      <c r="A21">
        <v>1979</v>
      </c>
      <c r="B21" t="s">
        <v>23</v>
      </c>
      <c r="C21" t="s">
        <v>19</v>
      </c>
      <c r="D21">
        <v>39828</v>
      </c>
      <c r="E21">
        <v>30591</v>
      </c>
      <c r="F21">
        <v>31427</v>
      </c>
      <c r="G21">
        <v>46719</v>
      </c>
      <c r="H21">
        <v>5869</v>
      </c>
      <c r="J21">
        <v>155158</v>
      </c>
      <c r="K21">
        <v>16465</v>
      </c>
      <c r="L21">
        <v>2944</v>
      </c>
      <c r="M21">
        <v>35457</v>
      </c>
      <c r="N21" s="7">
        <v>5885</v>
      </c>
      <c r="P21">
        <v>258</v>
      </c>
      <c r="R21">
        <v>61009</v>
      </c>
      <c r="T21">
        <v>216167</v>
      </c>
      <c r="U21">
        <f t="shared" si="2"/>
        <v>8743</v>
      </c>
      <c r="V21">
        <f t="shared" si="3"/>
        <v>10800</v>
      </c>
      <c r="W21">
        <f t="shared" si="4"/>
        <v>19556</v>
      </c>
      <c r="X21">
        <f t="shared" si="5"/>
        <v>21080</v>
      </c>
      <c r="Y21">
        <f t="shared" si="6"/>
        <v>5638</v>
      </c>
      <c r="Z21">
        <f t="shared" si="7"/>
        <v>-38156</v>
      </c>
      <c r="AA21">
        <f t="shared" si="8"/>
        <v>66126</v>
      </c>
      <c r="AB21">
        <f t="shared" si="9"/>
        <v>16465</v>
      </c>
      <c r="AD21">
        <f t="shared" si="10"/>
        <v>7966</v>
      </c>
      <c r="AI21">
        <f t="shared" si="11"/>
        <v>25283</v>
      </c>
      <c r="AK21">
        <f t="shared" si="12"/>
        <v>91409</v>
      </c>
      <c r="AL21">
        <v>31085</v>
      </c>
      <c r="AM21">
        <v>19791</v>
      </c>
      <c r="AN21">
        <v>11871</v>
      </c>
      <c r="AO21">
        <v>25639</v>
      </c>
      <c r="AP21">
        <v>231</v>
      </c>
      <c r="AQ21">
        <v>38156</v>
      </c>
      <c r="AR21">
        <v>89032</v>
      </c>
      <c r="AU21">
        <v>27491</v>
      </c>
      <c r="AZ21">
        <v>35726</v>
      </c>
      <c r="BB21">
        <v>124758</v>
      </c>
    </row>
    <row r="22" spans="1:54" x14ac:dyDescent="0.25">
      <c r="A22">
        <v>1980</v>
      </c>
      <c r="B22" t="s">
        <v>23</v>
      </c>
      <c r="C22" t="s">
        <v>19</v>
      </c>
      <c r="D22">
        <v>40391</v>
      </c>
      <c r="E22">
        <v>31521</v>
      </c>
      <c r="F22">
        <v>32658</v>
      </c>
      <c r="G22">
        <v>48545</v>
      </c>
      <c r="H22">
        <v>5823</v>
      </c>
      <c r="J22">
        <v>159769</v>
      </c>
      <c r="K22">
        <v>16514</v>
      </c>
      <c r="L22">
        <v>3042</v>
      </c>
      <c r="M22">
        <v>36048</v>
      </c>
      <c r="N22" s="7">
        <v>6813</v>
      </c>
      <c r="P22">
        <v>243</v>
      </c>
      <c r="R22">
        <v>62660</v>
      </c>
      <c r="T22">
        <v>222429</v>
      </c>
      <c r="U22">
        <f t="shared" si="2"/>
        <v>8482</v>
      </c>
      <c r="V22">
        <f t="shared" si="3"/>
        <v>10962</v>
      </c>
      <c r="W22">
        <f t="shared" si="4"/>
        <v>20095</v>
      </c>
      <c r="X22">
        <f t="shared" si="5"/>
        <v>21166</v>
      </c>
      <c r="Y22">
        <f t="shared" si="6"/>
        <v>5610</v>
      </c>
      <c r="Z22">
        <f t="shared" si="7"/>
        <v>-40637</v>
      </c>
      <c r="AA22">
        <f t="shared" si="8"/>
        <v>66664</v>
      </c>
      <c r="AB22">
        <f t="shared" si="9"/>
        <v>16514</v>
      </c>
      <c r="AD22">
        <f t="shared" si="10"/>
        <v>8664</v>
      </c>
      <c r="AI22">
        <f t="shared" si="11"/>
        <v>26097</v>
      </c>
      <c r="AK22">
        <f t="shared" si="12"/>
        <v>92761</v>
      </c>
      <c r="AL22">
        <v>31909</v>
      </c>
      <c r="AM22">
        <v>20559</v>
      </c>
      <c r="AN22">
        <v>12563</v>
      </c>
      <c r="AO22">
        <v>27379</v>
      </c>
      <c r="AP22">
        <v>213</v>
      </c>
      <c r="AQ22">
        <v>40637</v>
      </c>
      <c r="AR22">
        <v>93105</v>
      </c>
      <c r="AU22">
        <v>27384</v>
      </c>
      <c r="AZ22">
        <v>36563</v>
      </c>
      <c r="BB22">
        <v>129668</v>
      </c>
    </row>
    <row r="23" spans="1:54" x14ac:dyDescent="0.25">
      <c r="A23">
        <v>1981</v>
      </c>
      <c r="B23" t="s">
        <v>23</v>
      </c>
      <c r="C23" t="s">
        <v>19</v>
      </c>
      <c r="D23">
        <v>42609</v>
      </c>
      <c r="E23">
        <v>34237</v>
      </c>
      <c r="F23">
        <v>32321</v>
      </c>
      <c r="G23">
        <v>46579</v>
      </c>
      <c r="H23">
        <v>5643</v>
      </c>
      <c r="J23">
        <v>162225</v>
      </c>
      <c r="K23">
        <v>17024</v>
      </c>
      <c r="L23">
        <v>3091</v>
      </c>
      <c r="M23">
        <v>36927</v>
      </c>
      <c r="N23" s="7">
        <v>6074</v>
      </c>
      <c r="P23">
        <v>273</v>
      </c>
      <c r="R23">
        <v>63389</v>
      </c>
      <c r="T23">
        <v>225614</v>
      </c>
      <c r="U23">
        <f t="shared" si="2"/>
        <v>8689</v>
      </c>
      <c r="V23">
        <f t="shared" si="3"/>
        <v>11974</v>
      </c>
      <c r="W23">
        <f t="shared" si="4"/>
        <v>19561</v>
      </c>
      <c r="X23">
        <f t="shared" si="5"/>
        <v>20368</v>
      </c>
      <c r="Y23">
        <f t="shared" si="6"/>
        <v>5420</v>
      </c>
      <c r="Z23">
        <f t="shared" si="7"/>
        <v>-39686</v>
      </c>
      <c r="AA23">
        <f t="shared" si="8"/>
        <v>66356</v>
      </c>
      <c r="AB23">
        <f t="shared" si="9"/>
        <v>17024</v>
      </c>
      <c r="AD23">
        <f t="shared" si="10"/>
        <v>8972</v>
      </c>
      <c r="AI23">
        <f t="shared" si="11"/>
        <v>26916</v>
      </c>
      <c r="AK23">
        <f t="shared" si="12"/>
        <v>93272</v>
      </c>
      <c r="AL23">
        <v>33920</v>
      </c>
      <c r="AM23">
        <v>22263</v>
      </c>
      <c r="AN23">
        <v>12760</v>
      </c>
      <c r="AO23">
        <v>26211</v>
      </c>
      <c r="AP23">
        <v>223</v>
      </c>
      <c r="AQ23">
        <v>39686</v>
      </c>
      <c r="AR23">
        <v>95869</v>
      </c>
      <c r="AU23">
        <v>27955</v>
      </c>
      <c r="AZ23">
        <v>36473</v>
      </c>
      <c r="BB23">
        <v>132342</v>
      </c>
    </row>
    <row r="24" spans="1:54" x14ac:dyDescent="0.25">
      <c r="A24">
        <v>1982</v>
      </c>
      <c r="B24" t="s">
        <v>23</v>
      </c>
      <c r="C24" t="s">
        <v>19</v>
      </c>
      <c r="D24">
        <v>43448</v>
      </c>
      <c r="E24">
        <v>37115</v>
      </c>
      <c r="F24">
        <v>33205</v>
      </c>
      <c r="G24">
        <v>49493</v>
      </c>
      <c r="H24">
        <v>5987</v>
      </c>
      <c r="J24">
        <v>170180</v>
      </c>
      <c r="K24">
        <v>17978</v>
      </c>
      <c r="L24">
        <v>2993</v>
      </c>
      <c r="M24">
        <v>40045</v>
      </c>
      <c r="N24" s="7">
        <v>6924</v>
      </c>
      <c r="P24">
        <v>309</v>
      </c>
      <c r="R24">
        <v>68249</v>
      </c>
      <c r="T24">
        <v>238429</v>
      </c>
      <c r="U24">
        <f t="shared" si="2"/>
        <v>8861</v>
      </c>
      <c r="V24">
        <f t="shared" si="3"/>
        <v>13422</v>
      </c>
      <c r="W24">
        <f t="shared" si="4"/>
        <v>20592</v>
      </c>
      <c r="X24">
        <f t="shared" si="5"/>
        <v>21650</v>
      </c>
      <c r="Y24">
        <f t="shared" si="6"/>
        <v>5744</v>
      </c>
      <c r="Z24">
        <f t="shared" si="7"/>
        <v>-41241</v>
      </c>
      <c r="AA24">
        <f t="shared" si="8"/>
        <v>70659</v>
      </c>
      <c r="AB24">
        <f t="shared" si="9"/>
        <v>17978</v>
      </c>
      <c r="AD24">
        <f t="shared" si="10"/>
        <v>10112</v>
      </c>
      <c r="AI24">
        <f t="shared" si="11"/>
        <v>28877</v>
      </c>
      <c r="AK24">
        <f t="shared" si="12"/>
        <v>99536</v>
      </c>
      <c r="AL24">
        <v>34587</v>
      </c>
      <c r="AM24">
        <v>23693</v>
      </c>
      <c r="AN24">
        <v>12613</v>
      </c>
      <c r="AO24">
        <v>27843</v>
      </c>
      <c r="AP24">
        <v>243</v>
      </c>
      <c r="AQ24">
        <v>41241</v>
      </c>
      <c r="AR24">
        <v>99521</v>
      </c>
      <c r="AU24">
        <v>29933</v>
      </c>
      <c r="AZ24">
        <v>39372</v>
      </c>
      <c r="BB24">
        <v>138893</v>
      </c>
    </row>
    <row r="25" spans="1:54" x14ac:dyDescent="0.25">
      <c r="A25">
        <v>1983</v>
      </c>
      <c r="B25" t="s">
        <v>23</v>
      </c>
      <c r="C25" t="s">
        <v>19</v>
      </c>
      <c r="D25">
        <v>45108</v>
      </c>
      <c r="E25">
        <v>39287</v>
      </c>
      <c r="F25">
        <v>31566</v>
      </c>
      <c r="G25">
        <v>51505</v>
      </c>
      <c r="H25">
        <v>5960</v>
      </c>
      <c r="J25">
        <v>174361</v>
      </c>
      <c r="K25">
        <v>19269</v>
      </c>
      <c r="L25">
        <v>3427</v>
      </c>
      <c r="M25">
        <v>43755</v>
      </c>
      <c r="N25" s="7">
        <v>7044</v>
      </c>
      <c r="P25">
        <v>303</v>
      </c>
      <c r="R25">
        <v>73798</v>
      </c>
      <c r="T25">
        <v>248159</v>
      </c>
      <c r="U25">
        <f t="shared" si="2"/>
        <v>8978</v>
      </c>
      <c r="V25">
        <f t="shared" si="3"/>
        <v>14541</v>
      </c>
      <c r="W25">
        <f t="shared" si="4"/>
        <v>19807</v>
      </c>
      <c r="X25">
        <f t="shared" si="5"/>
        <v>22864</v>
      </c>
      <c r="Y25">
        <f t="shared" si="6"/>
        <v>5715</v>
      </c>
      <c r="Z25">
        <f t="shared" si="7"/>
        <v>-41189</v>
      </c>
      <c r="AA25">
        <f t="shared" si="8"/>
        <v>72296</v>
      </c>
      <c r="AB25">
        <f t="shared" si="9"/>
        <v>19269</v>
      </c>
      <c r="AD25">
        <f t="shared" si="10"/>
        <v>10927</v>
      </c>
      <c r="AI25">
        <f t="shared" si="11"/>
        <v>30938</v>
      </c>
      <c r="AK25">
        <f t="shared" si="12"/>
        <v>103234</v>
      </c>
      <c r="AL25">
        <v>36130</v>
      </c>
      <c r="AM25">
        <v>24746</v>
      </c>
      <c r="AN25">
        <v>11759</v>
      </c>
      <c r="AO25">
        <v>28641</v>
      </c>
      <c r="AP25">
        <v>245</v>
      </c>
      <c r="AQ25">
        <v>41189</v>
      </c>
      <c r="AR25">
        <v>102065</v>
      </c>
      <c r="AU25">
        <v>32828</v>
      </c>
      <c r="AZ25">
        <v>42860</v>
      </c>
      <c r="BB25">
        <v>144925</v>
      </c>
    </row>
    <row r="26" spans="1:54" x14ac:dyDescent="0.25">
      <c r="A26">
        <v>1984</v>
      </c>
      <c r="B26" t="s">
        <v>23</v>
      </c>
      <c r="C26" t="s">
        <v>19</v>
      </c>
      <c r="D26">
        <v>45181</v>
      </c>
      <c r="E26">
        <v>35658</v>
      </c>
      <c r="F26">
        <v>34279</v>
      </c>
      <c r="G26">
        <v>47348</v>
      </c>
      <c r="H26">
        <v>6648</v>
      </c>
      <c r="J26">
        <v>169225</v>
      </c>
      <c r="K26">
        <v>24160</v>
      </c>
      <c r="L26">
        <v>3710</v>
      </c>
      <c r="M26">
        <v>44329</v>
      </c>
      <c r="N26" s="7">
        <v>7736</v>
      </c>
      <c r="P26">
        <v>337</v>
      </c>
      <c r="R26">
        <v>80272</v>
      </c>
      <c r="T26">
        <v>249497</v>
      </c>
      <c r="U26">
        <f t="shared" si="2"/>
        <v>8475</v>
      </c>
      <c r="V26">
        <f t="shared" si="3"/>
        <v>13401</v>
      </c>
      <c r="W26">
        <f t="shared" si="4"/>
        <v>21493</v>
      </c>
      <c r="X26">
        <f t="shared" si="5"/>
        <v>20893</v>
      </c>
      <c r="Y26">
        <f t="shared" si="6"/>
        <v>6259</v>
      </c>
      <c r="Z26">
        <f t="shared" si="7"/>
        <v>-39695</v>
      </c>
      <c r="AA26">
        <f t="shared" si="8"/>
        <v>70567</v>
      </c>
      <c r="AB26">
        <f t="shared" si="9"/>
        <v>24160</v>
      </c>
      <c r="AD26">
        <f t="shared" si="10"/>
        <v>11884</v>
      </c>
      <c r="AI26">
        <f t="shared" si="11"/>
        <v>36785</v>
      </c>
      <c r="AK26">
        <f t="shared" si="12"/>
        <v>107352</v>
      </c>
      <c r="AL26">
        <v>36706</v>
      </c>
      <c r="AM26">
        <v>22257</v>
      </c>
      <c r="AN26">
        <v>12786</v>
      </c>
      <c r="AO26">
        <v>26455</v>
      </c>
      <c r="AP26">
        <v>389</v>
      </c>
      <c r="AQ26">
        <v>39695</v>
      </c>
      <c r="AR26">
        <v>98658</v>
      </c>
      <c r="AU26">
        <v>32445</v>
      </c>
      <c r="AZ26">
        <v>43487</v>
      </c>
      <c r="BB26">
        <v>142145</v>
      </c>
    </row>
    <row r="27" spans="1:54" x14ac:dyDescent="0.25">
      <c r="A27">
        <v>1985</v>
      </c>
      <c r="B27" t="s">
        <v>23</v>
      </c>
      <c r="C27" t="s">
        <v>19</v>
      </c>
      <c r="D27">
        <v>46704</v>
      </c>
      <c r="E27">
        <v>40381</v>
      </c>
      <c r="F27">
        <v>33516</v>
      </c>
      <c r="G27">
        <v>44536</v>
      </c>
      <c r="H27">
        <v>5427</v>
      </c>
      <c r="J27">
        <v>170564</v>
      </c>
      <c r="K27">
        <f>21465+208</f>
        <v>21673</v>
      </c>
      <c r="L27">
        <v>3093</v>
      </c>
      <c r="M27">
        <v>49307</v>
      </c>
      <c r="N27" s="7">
        <v>8104</v>
      </c>
      <c r="P27">
        <v>309</v>
      </c>
      <c r="R27">
        <v>82486</v>
      </c>
      <c r="T27">
        <v>253050</v>
      </c>
      <c r="U27">
        <f t="shared" si="2"/>
        <v>8825</v>
      </c>
      <c r="V27">
        <f t="shared" si="3"/>
        <v>15597</v>
      </c>
      <c r="W27">
        <f t="shared" si="4"/>
        <v>21550</v>
      </c>
      <c r="X27">
        <f t="shared" si="5"/>
        <v>20976</v>
      </c>
      <c r="Y27">
        <f t="shared" si="6"/>
        <v>5147</v>
      </c>
      <c r="Z27">
        <f t="shared" si="7"/>
        <v>-35806</v>
      </c>
      <c r="AA27">
        <f t="shared" si="8"/>
        <v>72095</v>
      </c>
      <c r="AB27">
        <f t="shared" si="9"/>
        <v>21673</v>
      </c>
      <c r="AD27">
        <f t="shared" si="10"/>
        <v>14001</v>
      </c>
      <c r="AI27">
        <f t="shared" si="11"/>
        <v>36386</v>
      </c>
      <c r="AK27">
        <f t="shared" si="12"/>
        <v>108481</v>
      </c>
      <c r="AL27">
        <v>37879</v>
      </c>
      <c r="AM27">
        <v>24784</v>
      </c>
      <c r="AN27">
        <v>11966</v>
      </c>
      <c r="AO27">
        <v>23560</v>
      </c>
      <c r="AP27">
        <v>280</v>
      </c>
      <c r="AQ27">
        <v>35806</v>
      </c>
      <c r="AR27">
        <v>98469</v>
      </c>
      <c r="AU27">
        <v>35306</v>
      </c>
      <c r="AZ27">
        <v>46100</v>
      </c>
      <c r="BB27">
        <v>144569</v>
      </c>
    </row>
    <row r="28" spans="1:54" x14ac:dyDescent="0.25">
      <c r="A28">
        <v>1986</v>
      </c>
      <c r="B28" t="s">
        <v>23</v>
      </c>
      <c r="C28" t="s">
        <v>19</v>
      </c>
      <c r="D28">
        <v>48420</v>
      </c>
      <c r="E28">
        <v>44431</v>
      </c>
      <c r="F28">
        <v>34750</v>
      </c>
      <c r="G28">
        <v>45637</v>
      </c>
      <c r="H28">
        <v>5680</v>
      </c>
      <c r="J28">
        <v>178918</v>
      </c>
      <c r="K28">
        <f>21407+285</f>
        <v>21692</v>
      </c>
      <c r="L28">
        <v>3052</v>
      </c>
      <c r="M28">
        <v>52421</v>
      </c>
      <c r="N28" s="7">
        <v>8604</v>
      </c>
      <c r="P28">
        <v>302</v>
      </c>
      <c r="R28">
        <v>86071</v>
      </c>
      <c r="T28">
        <v>264989</v>
      </c>
      <c r="U28">
        <f t="shared" si="2"/>
        <v>8932</v>
      </c>
      <c r="V28">
        <f t="shared" si="3"/>
        <v>17115</v>
      </c>
      <c r="W28">
        <f t="shared" si="4"/>
        <v>22803</v>
      </c>
      <c r="X28">
        <f t="shared" si="5"/>
        <v>22087</v>
      </c>
      <c r="Y28">
        <f t="shared" si="6"/>
        <v>5394</v>
      </c>
      <c r="Z28">
        <f t="shared" si="7"/>
        <v>-35783</v>
      </c>
      <c r="AA28">
        <f t="shared" si="8"/>
        <v>76331</v>
      </c>
      <c r="AB28">
        <f t="shared" si="9"/>
        <v>21692</v>
      </c>
      <c r="AD28">
        <f t="shared" si="10"/>
        <v>15725</v>
      </c>
      <c r="AI28">
        <f t="shared" si="11"/>
        <v>38238</v>
      </c>
      <c r="AK28">
        <f t="shared" si="12"/>
        <v>114569</v>
      </c>
      <c r="AL28">
        <v>39488</v>
      </c>
      <c r="AM28">
        <v>27316</v>
      </c>
      <c r="AN28">
        <v>11947</v>
      </c>
      <c r="AO28">
        <v>23550</v>
      </c>
      <c r="AP28">
        <v>286</v>
      </c>
      <c r="AQ28">
        <v>35783</v>
      </c>
      <c r="AR28">
        <v>102587</v>
      </c>
      <c r="AU28">
        <v>36696</v>
      </c>
      <c r="AZ28">
        <v>47833</v>
      </c>
      <c r="BB28">
        <v>150420</v>
      </c>
    </row>
    <row r="29" spans="1:54" x14ac:dyDescent="0.25">
      <c r="A29">
        <v>1987</v>
      </c>
      <c r="B29" t="s">
        <v>23</v>
      </c>
      <c r="C29" t="s">
        <v>19</v>
      </c>
      <c r="D29">
        <v>48627</v>
      </c>
      <c r="E29">
        <v>46261</v>
      </c>
      <c r="F29">
        <v>36259</v>
      </c>
      <c r="G29">
        <v>48970</v>
      </c>
      <c r="H29">
        <v>5465</v>
      </c>
      <c r="J29">
        <v>185582</v>
      </c>
      <c r="K29">
        <f>22934+340</f>
        <v>23274</v>
      </c>
      <c r="L29">
        <v>2972</v>
      </c>
      <c r="M29">
        <v>56389</v>
      </c>
      <c r="N29" s="7">
        <v>8783</v>
      </c>
      <c r="P29">
        <v>344</v>
      </c>
      <c r="R29">
        <v>91762</v>
      </c>
      <c r="S29">
        <v>880</v>
      </c>
      <c r="T29">
        <v>278224</v>
      </c>
      <c r="U29">
        <f t="shared" si="2"/>
        <v>8699</v>
      </c>
      <c r="V29">
        <f t="shared" si="3"/>
        <v>18166</v>
      </c>
      <c r="W29">
        <f t="shared" si="4"/>
        <v>23825</v>
      </c>
      <c r="X29">
        <f t="shared" si="5"/>
        <v>23594</v>
      </c>
      <c r="Y29">
        <f t="shared" si="6"/>
        <v>5173</v>
      </c>
      <c r="Z29">
        <f t="shared" si="7"/>
        <v>-38102</v>
      </c>
      <c r="AA29">
        <f t="shared" si="8"/>
        <v>79457</v>
      </c>
      <c r="AB29">
        <f t="shared" si="9"/>
        <v>23274</v>
      </c>
      <c r="AD29">
        <f t="shared" si="10"/>
        <v>17924</v>
      </c>
      <c r="AI29">
        <f t="shared" si="11"/>
        <v>41898</v>
      </c>
      <c r="AK29">
        <f t="shared" si="12"/>
        <v>122058</v>
      </c>
      <c r="AL29">
        <v>39928</v>
      </c>
      <c r="AM29">
        <v>28095</v>
      </c>
      <c r="AN29">
        <v>12434</v>
      </c>
      <c r="AO29">
        <v>25376</v>
      </c>
      <c r="AP29">
        <v>292</v>
      </c>
      <c r="AQ29">
        <v>38102</v>
      </c>
      <c r="AR29">
        <v>106125</v>
      </c>
      <c r="AU29">
        <v>38465</v>
      </c>
      <c r="AZ29">
        <v>49864</v>
      </c>
      <c r="BA29">
        <v>177</v>
      </c>
      <c r="BB29">
        <v>156166</v>
      </c>
    </row>
    <row r="30" spans="1:54" x14ac:dyDescent="0.25">
      <c r="A30">
        <v>1988</v>
      </c>
      <c r="B30" t="s">
        <v>23</v>
      </c>
      <c r="C30" t="s">
        <v>19</v>
      </c>
      <c r="D30">
        <v>55441</v>
      </c>
      <c r="E30">
        <v>52971</v>
      </c>
      <c r="F30">
        <v>41645</v>
      </c>
      <c r="G30">
        <v>51443</v>
      </c>
      <c r="H30">
        <v>6116</v>
      </c>
      <c r="J30">
        <v>207616</v>
      </c>
      <c r="K30">
        <f>23568+365</f>
        <v>23933</v>
      </c>
      <c r="L30">
        <v>3566</v>
      </c>
      <c r="M30">
        <v>60847</v>
      </c>
      <c r="N30" s="7">
        <v>9791</v>
      </c>
      <c r="P30">
        <v>354</v>
      </c>
      <c r="R30">
        <v>98491</v>
      </c>
      <c r="S30">
        <v>6529</v>
      </c>
      <c r="T30">
        <v>312636</v>
      </c>
      <c r="U30">
        <f t="shared" si="2"/>
        <v>10192</v>
      </c>
      <c r="V30">
        <f t="shared" si="3"/>
        <v>20495</v>
      </c>
      <c r="W30">
        <f t="shared" si="4"/>
        <v>27046</v>
      </c>
      <c r="X30">
        <f t="shared" si="5"/>
        <v>25185</v>
      </c>
      <c r="Y30">
        <f t="shared" si="6"/>
        <v>5817</v>
      </c>
      <c r="Z30">
        <f t="shared" si="7"/>
        <v>-41156</v>
      </c>
      <c r="AA30">
        <f t="shared" si="8"/>
        <v>88735</v>
      </c>
      <c r="AB30">
        <f t="shared" si="9"/>
        <v>23933</v>
      </c>
      <c r="AD30">
        <f t="shared" si="10"/>
        <v>19998</v>
      </c>
      <c r="AI30">
        <f t="shared" si="11"/>
        <v>44816</v>
      </c>
      <c r="AK30">
        <f t="shared" si="12"/>
        <v>137610</v>
      </c>
      <c r="AL30">
        <v>45249</v>
      </c>
      <c r="AM30">
        <v>32476</v>
      </c>
      <c r="AN30">
        <v>14599</v>
      </c>
      <c r="AO30">
        <v>26258</v>
      </c>
      <c r="AP30">
        <v>299</v>
      </c>
      <c r="AQ30">
        <v>41156</v>
      </c>
      <c r="AR30">
        <v>118881</v>
      </c>
      <c r="AU30">
        <v>40849</v>
      </c>
      <c r="AZ30">
        <v>53675</v>
      </c>
      <c r="BA30">
        <v>2470</v>
      </c>
      <c r="BB30">
        <v>175026</v>
      </c>
    </row>
    <row r="31" spans="1:54" x14ac:dyDescent="0.25">
      <c r="A31">
        <v>1989</v>
      </c>
      <c r="B31" t="s">
        <v>23</v>
      </c>
      <c r="C31" t="s">
        <v>19</v>
      </c>
      <c r="D31">
        <v>58057</v>
      </c>
      <c r="E31">
        <v>59057</v>
      </c>
      <c r="F31">
        <v>48173</v>
      </c>
      <c r="G31">
        <v>54769</v>
      </c>
      <c r="H31">
        <v>6845</v>
      </c>
      <c r="J31">
        <v>226901</v>
      </c>
      <c r="K31">
        <f>25556+468</f>
        <v>26024</v>
      </c>
      <c r="L31">
        <v>3821</v>
      </c>
      <c r="M31">
        <v>66531</v>
      </c>
      <c r="N31" s="7">
        <v>9826</v>
      </c>
      <c r="P31">
        <v>352</v>
      </c>
      <c r="R31">
        <v>106554</v>
      </c>
      <c r="S31">
        <v>14315</v>
      </c>
      <c r="T31">
        <v>347770</v>
      </c>
      <c r="U31">
        <f t="shared" si="2"/>
        <v>10831</v>
      </c>
      <c r="V31">
        <f t="shared" si="3"/>
        <v>23065</v>
      </c>
      <c r="W31">
        <f t="shared" si="4"/>
        <v>30888</v>
      </c>
      <c r="X31">
        <f t="shared" si="5"/>
        <v>26755</v>
      </c>
      <c r="Y31">
        <f t="shared" si="6"/>
        <v>6442</v>
      </c>
      <c r="Z31">
        <f t="shared" si="7"/>
        <v>-45702</v>
      </c>
      <c r="AA31">
        <f t="shared" si="8"/>
        <v>97981</v>
      </c>
      <c r="AB31">
        <f t="shared" si="9"/>
        <v>26024</v>
      </c>
      <c r="AD31">
        <f t="shared" si="10"/>
        <v>22032</v>
      </c>
      <c r="AI31">
        <f t="shared" si="11"/>
        <v>48970</v>
      </c>
      <c r="AK31">
        <f t="shared" si="12"/>
        <v>155285</v>
      </c>
      <c r="AL31">
        <v>47226</v>
      </c>
      <c r="AM31">
        <v>35992</v>
      </c>
      <c r="AN31">
        <v>17285</v>
      </c>
      <c r="AO31">
        <v>28014</v>
      </c>
      <c r="AP31">
        <v>403</v>
      </c>
      <c r="AQ31">
        <v>45702</v>
      </c>
      <c r="AR31">
        <v>128920</v>
      </c>
      <c r="AU31">
        <v>44499</v>
      </c>
      <c r="AZ31">
        <v>57584</v>
      </c>
      <c r="BA31">
        <v>5981</v>
      </c>
      <c r="BB31">
        <v>192485</v>
      </c>
    </row>
    <row r="32" spans="1:54" x14ac:dyDescent="0.25">
      <c r="A32">
        <v>1990</v>
      </c>
      <c r="B32" t="s">
        <v>23</v>
      </c>
      <c r="C32" t="s">
        <v>19</v>
      </c>
      <c r="D32">
        <v>63727</v>
      </c>
      <c r="E32">
        <v>60092</v>
      </c>
      <c r="F32">
        <v>56812</v>
      </c>
      <c r="G32">
        <v>58672</v>
      </c>
      <c r="H32">
        <v>7910</v>
      </c>
      <c r="J32">
        <v>247213</v>
      </c>
      <c r="K32">
        <f>26958+598</f>
        <v>27556</v>
      </c>
      <c r="L32">
        <v>3885</v>
      </c>
      <c r="M32">
        <v>70667</v>
      </c>
      <c r="N32" s="7">
        <v>10140</v>
      </c>
      <c r="P32">
        <v>367</v>
      </c>
      <c r="R32">
        <v>112615</v>
      </c>
      <c r="S32">
        <v>24116</v>
      </c>
      <c r="T32">
        <v>383950</v>
      </c>
      <c r="U32">
        <f t="shared" si="2"/>
        <v>11642</v>
      </c>
      <c r="V32">
        <f t="shared" si="3"/>
        <v>23449</v>
      </c>
      <c r="W32">
        <f t="shared" si="4"/>
        <v>35840</v>
      </c>
      <c r="X32">
        <f t="shared" si="5"/>
        <v>28287</v>
      </c>
      <c r="Y32">
        <f t="shared" si="6"/>
        <v>7450</v>
      </c>
      <c r="Z32">
        <f t="shared" si="7"/>
        <v>-51817</v>
      </c>
      <c r="AA32">
        <f t="shared" si="8"/>
        <v>106668</v>
      </c>
      <c r="AB32">
        <f t="shared" si="9"/>
        <v>27556</v>
      </c>
      <c r="AD32">
        <f t="shared" si="10"/>
        <v>24067</v>
      </c>
      <c r="AI32">
        <f t="shared" si="11"/>
        <v>52581</v>
      </c>
      <c r="AK32">
        <f t="shared" si="12"/>
        <v>172267</v>
      </c>
      <c r="AL32">
        <v>52085</v>
      </c>
      <c r="AM32">
        <v>36643</v>
      </c>
      <c r="AN32">
        <v>20972</v>
      </c>
      <c r="AO32">
        <v>30385</v>
      </c>
      <c r="AP32">
        <v>460</v>
      </c>
      <c r="AQ32">
        <v>51817</v>
      </c>
      <c r="AR32">
        <v>140545</v>
      </c>
      <c r="AU32">
        <v>46600</v>
      </c>
      <c r="AZ32">
        <v>60034</v>
      </c>
      <c r="BA32">
        <v>11104</v>
      </c>
      <c r="BB32">
        <v>211683</v>
      </c>
    </row>
    <row r="33" spans="1:54" x14ac:dyDescent="0.25">
      <c r="A33">
        <v>1991</v>
      </c>
      <c r="B33" t="s">
        <v>23</v>
      </c>
      <c r="C33" t="s">
        <v>19</v>
      </c>
      <c r="D33">
        <v>70174</v>
      </c>
      <c r="E33">
        <v>65408</v>
      </c>
      <c r="F33">
        <v>61278</v>
      </c>
      <c r="G33">
        <v>61635</v>
      </c>
      <c r="H33">
        <v>8616</v>
      </c>
      <c r="J33">
        <v>267111</v>
      </c>
      <c r="K33">
        <f>28563+650</f>
        <v>29213</v>
      </c>
      <c r="L33">
        <v>3623</v>
      </c>
      <c r="M33">
        <v>70705</v>
      </c>
      <c r="N33" s="7">
        <v>10872</v>
      </c>
      <c r="P33">
        <v>337</v>
      </c>
      <c r="R33">
        <v>114750</v>
      </c>
      <c r="S33">
        <v>34385</v>
      </c>
      <c r="T33">
        <v>416246</v>
      </c>
      <c r="U33">
        <f t="shared" si="2"/>
        <v>13012</v>
      </c>
      <c r="V33">
        <f t="shared" si="3"/>
        <v>25135</v>
      </c>
      <c r="W33">
        <f t="shared" si="4"/>
        <v>38299</v>
      </c>
      <c r="X33">
        <f t="shared" si="5"/>
        <v>30088</v>
      </c>
      <c r="Y33">
        <f t="shared" si="6"/>
        <v>8109</v>
      </c>
      <c r="Z33">
        <f t="shared" si="7"/>
        <v>-55033</v>
      </c>
      <c r="AA33">
        <f t="shared" si="8"/>
        <v>114643</v>
      </c>
      <c r="AB33">
        <f t="shared" si="9"/>
        <v>29213</v>
      </c>
      <c r="AD33">
        <f t="shared" si="10"/>
        <v>23776</v>
      </c>
      <c r="AI33">
        <f t="shared" si="11"/>
        <v>53572</v>
      </c>
      <c r="AK33">
        <f t="shared" si="12"/>
        <v>186422</v>
      </c>
      <c r="AL33">
        <v>57162</v>
      </c>
      <c r="AM33">
        <v>40273</v>
      </c>
      <c r="AN33">
        <v>22979</v>
      </c>
      <c r="AO33">
        <v>31547</v>
      </c>
      <c r="AP33">
        <v>507</v>
      </c>
      <c r="AQ33">
        <v>55033</v>
      </c>
      <c r="AR33">
        <v>152468</v>
      </c>
      <c r="AU33">
        <v>46929</v>
      </c>
      <c r="AZ33">
        <v>61178</v>
      </c>
      <c r="BA33">
        <v>16178</v>
      </c>
      <c r="BB33">
        <v>229824</v>
      </c>
    </row>
    <row r="34" spans="1:54" x14ac:dyDescent="0.25">
      <c r="A34">
        <v>1992</v>
      </c>
      <c r="B34" t="s">
        <v>23</v>
      </c>
      <c r="C34" t="s">
        <v>19</v>
      </c>
      <c r="D34">
        <v>71533</v>
      </c>
      <c r="E34">
        <v>66716</v>
      </c>
      <c r="F34">
        <v>62971</v>
      </c>
      <c r="G34">
        <v>62657</v>
      </c>
      <c r="H34">
        <v>8489</v>
      </c>
      <c r="J34">
        <v>272366</v>
      </c>
      <c r="K34">
        <f>27934+770</f>
        <v>28704</v>
      </c>
      <c r="L34">
        <v>3721</v>
      </c>
      <c r="M34">
        <v>75005</v>
      </c>
      <c r="N34" s="7">
        <v>10691</v>
      </c>
      <c r="P34">
        <v>380</v>
      </c>
      <c r="R34">
        <v>118501</v>
      </c>
      <c r="S34">
        <v>44933</v>
      </c>
      <c r="T34">
        <v>435800</v>
      </c>
      <c r="U34">
        <f t="shared" si="2"/>
        <v>13646</v>
      </c>
      <c r="V34">
        <f t="shared" si="3"/>
        <v>25368</v>
      </c>
      <c r="W34">
        <f t="shared" si="4"/>
        <v>38740</v>
      </c>
      <c r="X34">
        <f t="shared" si="5"/>
        <v>30850</v>
      </c>
      <c r="Y34">
        <f t="shared" si="6"/>
        <v>7969</v>
      </c>
      <c r="Z34">
        <f t="shared" si="7"/>
        <v>-56558</v>
      </c>
      <c r="AA34">
        <f t="shared" si="8"/>
        <v>116573</v>
      </c>
      <c r="AB34">
        <f t="shared" si="9"/>
        <v>28704</v>
      </c>
      <c r="AD34">
        <f t="shared" si="10"/>
        <v>25220</v>
      </c>
      <c r="AI34">
        <f t="shared" si="11"/>
        <v>54425</v>
      </c>
      <c r="AK34">
        <f t="shared" si="12"/>
        <v>193690</v>
      </c>
      <c r="AL34">
        <v>57887</v>
      </c>
      <c r="AM34">
        <v>41348</v>
      </c>
      <c r="AN34">
        <v>24231</v>
      </c>
      <c r="AO34">
        <v>31807</v>
      </c>
      <c r="AP34">
        <v>520</v>
      </c>
      <c r="AQ34">
        <v>56558</v>
      </c>
      <c r="AR34">
        <v>155793</v>
      </c>
      <c r="AU34">
        <v>49785</v>
      </c>
      <c r="AZ34">
        <v>64076</v>
      </c>
      <c r="BA34">
        <v>22241</v>
      </c>
      <c r="BB34">
        <v>242110</v>
      </c>
    </row>
    <row r="35" spans="1:54" x14ac:dyDescent="0.25">
      <c r="A35">
        <v>1993</v>
      </c>
      <c r="B35" t="s">
        <v>23</v>
      </c>
      <c r="C35" t="s">
        <v>19</v>
      </c>
      <c r="D35">
        <v>72272</v>
      </c>
      <c r="E35">
        <v>67108</v>
      </c>
      <c r="F35">
        <v>65358</v>
      </c>
      <c r="G35">
        <v>63257</v>
      </c>
      <c r="H35">
        <v>9468</v>
      </c>
      <c r="J35">
        <v>277463</v>
      </c>
      <c r="K35">
        <f>30998+853</f>
        <v>31851</v>
      </c>
      <c r="L35">
        <v>3604</v>
      </c>
      <c r="M35">
        <v>71151</v>
      </c>
      <c r="N35" s="7">
        <v>10165</v>
      </c>
      <c r="P35">
        <v>322</v>
      </c>
      <c r="R35">
        <v>117093</v>
      </c>
      <c r="S35">
        <v>51196</v>
      </c>
      <c r="T35">
        <v>445752</v>
      </c>
      <c r="U35">
        <f t="shared" si="2"/>
        <v>13711</v>
      </c>
      <c r="V35">
        <f t="shared" si="3"/>
        <v>25467</v>
      </c>
      <c r="W35">
        <f t="shared" si="4"/>
        <v>39491</v>
      </c>
      <c r="X35">
        <f t="shared" si="5"/>
        <v>31553</v>
      </c>
      <c r="Y35">
        <f t="shared" si="6"/>
        <v>8817</v>
      </c>
      <c r="Z35">
        <f t="shared" si="7"/>
        <v>-58222</v>
      </c>
      <c r="AA35">
        <f t="shared" si="8"/>
        <v>119039</v>
      </c>
      <c r="AB35">
        <f t="shared" si="9"/>
        <v>31851</v>
      </c>
      <c r="AD35">
        <f t="shared" si="10"/>
        <v>24431</v>
      </c>
      <c r="AI35">
        <f t="shared" si="11"/>
        <v>56142</v>
      </c>
      <c r="AK35">
        <f t="shared" si="12"/>
        <v>201663</v>
      </c>
      <c r="AL35">
        <v>58561</v>
      </c>
      <c r="AM35">
        <v>41641</v>
      </c>
      <c r="AN35">
        <v>25867</v>
      </c>
      <c r="AO35">
        <v>31704</v>
      </c>
      <c r="AP35">
        <v>651</v>
      </c>
      <c r="AQ35">
        <v>58222</v>
      </c>
      <c r="AR35">
        <v>158424</v>
      </c>
      <c r="AU35">
        <v>46720</v>
      </c>
      <c r="AZ35">
        <v>60951</v>
      </c>
      <c r="BA35">
        <v>24714</v>
      </c>
      <c r="BB35">
        <v>244089</v>
      </c>
    </row>
    <row r="36" spans="1:54" x14ac:dyDescent="0.25">
      <c r="A36">
        <v>1994</v>
      </c>
      <c r="B36" t="s">
        <v>23</v>
      </c>
      <c r="C36" t="s">
        <v>19</v>
      </c>
      <c r="D36">
        <v>69578</v>
      </c>
      <c r="E36">
        <v>63021</v>
      </c>
      <c r="F36">
        <v>63345</v>
      </c>
      <c r="G36">
        <v>66761</v>
      </c>
      <c r="H36">
        <v>10391</v>
      </c>
      <c r="J36">
        <v>273096</v>
      </c>
      <c r="K36">
        <v>34732</v>
      </c>
      <c r="L36">
        <v>4124</v>
      </c>
      <c r="M36">
        <v>73570</v>
      </c>
      <c r="N36" s="7">
        <v>12142</v>
      </c>
      <c r="P36">
        <v>273</v>
      </c>
      <c r="R36">
        <v>124841</v>
      </c>
      <c r="S36">
        <v>60364</v>
      </c>
      <c r="T36">
        <v>460204</v>
      </c>
      <c r="U36">
        <f t="shared" si="2"/>
        <v>13106</v>
      </c>
      <c r="V36">
        <f t="shared" si="3"/>
        <v>23352</v>
      </c>
      <c r="W36">
        <f t="shared" si="4"/>
        <v>38443</v>
      </c>
      <c r="X36">
        <f t="shared" si="5"/>
        <v>33424</v>
      </c>
      <c r="Y36">
        <f t="shared" si="6"/>
        <v>9537</v>
      </c>
      <c r="Z36">
        <f t="shared" si="7"/>
        <v>-59093</v>
      </c>
      <c r="AA36">
        <f t="shared" si="8"/>
        <v>117862</v>
      </c>
      <c r="AB36">
        <f t="shared" si="9"/>
        <v>34732</v>
      </c>
      <c r="AD36">
        <f t="shared" si="10"/>
        <v>25328</v>
      </c>
      <c r="AI36">
        <f t="shared" si="11"/>
        <v>59455</v>
      </c>
      <c r="AK36">
        <f t="shared" si="12"/>
        <v>211677</v>
      </c>
      <c r="AL36">
        <v>56472</v>
      </c>
      <c r="AM36">
        <v>39669</v>
      </c>
      <c r="AN36">
        <v>24902</v>
      </c>
      <c r="AO36">
        <v>33337</v>
      </c>
      <c r="AP36">
        <v>854</v>
      </c>
      <c r="AQ36">
        <v>59093</v>
      </c>
      <c r="AR36">
        <v>155234</v>
      </c>
      <c r="AU36">
        <v>48242</v>
      </c>
      <c r="AZ36">
        <v>65386</v>
      </c>
      <c r="BA36">
        <v>27907</v>
      </c>
      <c r="BB36">
        <v>248527</v>
      </c>
    </row>
    <row r="37" spans="1:54" x14ac:dyDescent="0.25">
      <c r="A37">
        <v>1995</v>
      </c>
      <c r="B37" t="s">
        <v>23</v>
      </c>
      <c r="C37" t="s">
        <v>20</v>
      </c>
      <c r="D37">
        <v>71460</v>
      </c>
      <c r="E37">
        <v>76555</v>
      </c>
      <c r="I37">
        <v>139031</v>
      </c>
      <c r="J37">
        <v>287046</v>
      </c>
      <c r="K37">
        <v>36364</v>
      </c>
      <c r="L37">
        <v>4840</v>
      </c>
      <c r="M37">
        <v>78896</v>
      </c>
      <c r="N37" s="7">
        <v>13337</v>
      </c>
      <c r="O37">
        <v>2284</v>
      </c>
      <c r="P37">
        <v>299</v>
      </c>
      <c r="Q37">
        <v>2247</v>
      </c>
      <c r="R37">
        <v>138267</v>
      </c>
      <c r="S37">
        <v>65936</v>
      </c>
      <c r="T37">
        <v>491249</v>
      </c>
      <c r="U37">
        <v>13797</v>
      </c>
      <c r="V37">
        <v>29062</v>
      </c>
      <c r="Z37">
        <v>81333</v>
      </c>
      <c r="AA37">
        <v>124192</v>
      </c>
      <c r="AB37">
        <v>33382</v>
      </c>
      <c r="AC37">
        <v>2448</v>
      </c>
      <c r="AD37">
        <v>27184</v>
      </c>
      <c r="AE37">
        <v>420</v>
      </c>
      <c r="AF37">
        <v>1460</v>
      </c>
      <c r="AG37">
        <v>124</v>
      </c>
      <c r="AH37">
        <v>1684</v>
      </c>
      <c r="AI37">
        <v>66702</v>
      </c>
      <c r="AJ37">
        <v>34480</v>
      </c>
      <c r="AK37">
        <v>225374</v>
      </c>
      <c r="AL37">
        <v>57663</v>
      </c>
      <c r="AM37">
        <v>47493</v>
      </c>
      <c r="AQ37">
        <v>57698</v>
      </c>
      <c r="AR37">
        <v>162854</v>
      </c>
      <c r="AS37">
        <v>2982</v>
      </c>
      <c r="AT37">
        <v>2392</v>
      </c>
      <c r="AU37">
        <v>51712</v>
      </c>
      <c r="AV37">
        <v>12917</v>
      </c>
      <c r="AW37">
        <v>824</v>
      </c>
      <c r="AX37">
        <v>175</v>
      </c>
      <c r="AY37">
        <v>563</v>
      </c>
      <c r="AZ37">
        <v>71565</v>
      </c>
      <c r="BA37">
        <v>31456</v>
      </c>
      <c r="BB37">
        <v>265875</v>
      </c>
    </row>
    <row r="38" spans="1:54" x14ac:dyDescent="0.25">
      <c r="A38">
        <v>1996</v>
      </c>
      <c r="B38" t="s">
        <v>23</v>
      </c>
      <c r="C38" t="s">
        <v>20</v>
      </c>
      <c r="D38">
        <v>66964</v>
      </c>
      <c r="E38">
        <v>69645</v>
      </c>
      <c r="I38">
        <v>128118</v>
      </c>
      <c r="J38">
        <v>264727</v>
      </c>
      <c r="K38">
        <v>38976</v>
      </c>
      <c r="L38">
        <v>5492</v>
      </c>
      <c r="M38">
        <v>70204</v>
      </c>
      <c r="N38" s="7">
        <v>15692</v>
      </c>
      <c r="O38">
        <v>2051</v>
      </c>
      <c r="P38">
        <v>300</v>
      </c>
      <c r="Q38">
        <v>3167</v>
      </c>
      <c r="R38">
        <v>135882</v>
      </c>
      <c r="S38">
        <v>74514</v>
      </c>
      <c r="T38">
        <v>475123</v>
      </c>
      <c r="U38">
        <v>12641</v>
      </c>
      <c r="V38">
        <v>26519</v>
      </c>
      <c r="Z38">
        <v>74251</v>
      </c>
      <c r="AA38">
        <v>113411</v>
      </c>
      <c r="AB38">
        <v>35709</v>
      </c>
      <c r="AC38">
        <v>2817</v>
      </c>
      <c r="AD38">
        <v>24396</v>
      </c>
      <c r="AE38">
        <v>619</v>
      </c>
      <c r="AF38">
        <v>1180</v>
      </c>
      <c r="AG38">
        <v>114</v>
      </c>
      <c r="AH38">
        <v>2306</v>
      </c>
      <c r="AI38">
        <v>67141</v>
      </c>
      <c r="AJ38">
        <v>39205</v>
      </c>
      <c r="AK38">
        <v>219757</v>
      </c>
      <c r="AL38">
        <v>54323</v>
      </c>
      <c r="AM38">
        <v>43126</v>
      </c>
      <c r="AQ38">
        <v>53867</v>
      </c>
      <c r="AR38">
        <v>151316</v>
      </c>
      <c r="AS38">
        <v>3267</v>
      </c>
      <c r="AT38">
        <v>2675</v>
      </c>
      <c r="AU38">
        <v>45808</v>
      </c>
      <c r="AV38">
        <v>15073</v>
      </c>
      <c r="AW38">
        <v>871</v>
      </c>
      <c r="AX38">
        <v>186</v>
      </c>
      <c r="AY38">
        <v>861</v>
      </c>
      <c r="AZ38">
        <v>68741</v>
      </c>
      <c r="BA38">
        <v>35309</v>
      </c>
      <c r="BB38">
        <v>255366</v>
      </c>
    </row>
    <row r="39" spans="1:54" x14ac:dyDescent="0.25">
      <c r="A39">
        <v>1997</v>
      </c>
      <c r="B39" t="s">
        <v>23</v>
      </c>
      <c r="C39" t="s">
        <v>20</v>
      </c>
      <c r="D39">
        <v>69939</v>
      </c>
      <c r="E39">
        <v>73982</v>
      </c>
      <c r="I39">
        <v>124947</v>
      </c>
      <c r="J39">
        <v>268868</v>
      </c>
      <c r="K39">
        <v>35418</v>
      </c>
      <c r="L39">
        <v>5656</v>
      </c>
      <c r="M39">
        <v>72322</v>
      </c>
      <c r="N39">
        <v>15935</v>
      </c>
      <c r="O39">
        <v>2574</v>
      </c>
      <c r="P39">
        <v>295</v>
      </c>
      <c r="Q39">
        <v>4004</v>
      </c>
      <c r="R39">
        <v>136204</v>
      </c>
      <c r="S39">
        <v>76726</v>
      </c>
      <c r="T39">
        <v>481798</v>
      </c>
      <c r="U39">
        <v>12658</v>
      </c>
      <c r="V39">
        <v>28335</v>
      </c>
      <c r="Z39">
        <v>71091</v>
      </c>
      <c r="AA39">
        <v>112084</v>
      </c>
      <c r="AB39">
        <v>32648</v>
      </c>
      <c r="AC39">
        <v>2847</v>
      </c>
      <c r="AD39">
        <v>25084</v>
      </c>
      <c r="AE39">
        <v>716</v>
      </c>
      <c r="AF39">
        <v>1485</v>
      </c>
      <c r="AG39">
        <v>101</v>
      </c>
      <c r="AH39">
        <v>2929</v>
      </c>
      <c r="AI39">
        <v>65810</v>
      </c>
      <c r="AJ39">
        <v>41110</v>
      </c>
      <c r="AK39">
        <v>219004</v>
      </c>
      <c r="AL39">
        <v>57281</v>
      </c>
      <c r="AM39">
        <v>45647</v>
      </c>
      <c r="AQ39">
        <v>53856</v>
      </c>
      <c r="AR39">
        <v>156784</v>
      </c>
      <c r="AS39">
        <v>2770</v>
      </c>
      <c r="AT39">
        <v>2809</v>
      </c>
      <c r="AU39">
        <v>47238</v>
      </c>
      <c r="AV39">
        <v>15219</v>
      </c>
      <c r="AW39">
        <v>1089</v>
      </c>
      <c r="AX39">
        <v>194</v>
      </c>
      <c r="AY39">
        <v>1075</v>
      </c>
      <c r="AZ39">
        <v>70394</v>
      </c>
      <c r="BA39">
        <v>35616</v>
      </c>
      <c r="BB39">
        <v>262794</v>
      </c>
    </row>
    <row r="40" spans="1:54" x14ac:dyDescent="0.25">
      <c r="A40">
        <v>1998</v>
      </c>
      <c r="B40" t="s">
        <v>23</v>
      </c>
      <c r="C40" t="s">
        <v>20</v>
      </c>
      <c r="D40">
        <v>69017</v>
      </c>
      <c r="E40">
        <v>74794</v>
      </c>
      <c r="I40">
        <v>131302</v>
      </c>
      <c r="J40">
        <v>275113</v>
      </c>
      <c r="K40">
        <v>36006</v>
      </c>
      <c r="L40">
        <v>6222</v>
      </c>
      <c r="M40">
        <v>76986</v>
      </c>
      <c r="N40">
        <v>18019</v>
      </c>
      <c r="O40">
        <v>2530</v>
      </c>
      <c r="P40">
        <v>315</v>
      </c>
      <c r="Q40">
        <v>4752</v>
      </c>
      <c r="R40">
        <v>144830</v>
      </c>
      <c r="S40">
        <v>81573</v>
      </c>
      <c r="T40">
        <v>501516</v>
      </c>
      <c r="U40">
        <v>12273</v>
      </c>
      <c r="V40">
        <v>28211</v>
      </c>
      <c r="Z40">
        <v>74509</v>
      </c>
      <c r="AA40">
        <v>114993</v>
      </c>
      <c r="AB40">
        <v>33483</v>
      </c>
      <c r="AC40">
        <v>3034</v>
      </c>
      <c r="AD40">
        <v>26393</v>
      </c>
      <c r="AE40">
        <v>881</v>
      </c>
      <c r="AF40">
        <v>1494</v>
      </c>
      <c r="AG40">
        <v>171</v>
      </c>
      <c r="AH40">
        <v>3461</v>
      </c>
      <c r="AI40">
        <v>68917</v>
      </c>
      <c r="AJ40">
        <v>45823</v>
      </c>
      <c r="AK40">
        <v>229733</v>
      </c>
      <c r="AL40">
        <v>56744</v>
      </c>
      <c r="AM40">
        <v>46583</v>
      </c>
      <c r="AQ40">
        <v>56793</v>
      </c>
      <c r="AR40">
        <v>160120</v>
      </c>
      <c r="AS40">
        <v>2523</v>
      </c>
      <c r="AT40">
        <v>3188</v>
      </c>
      <c r="AU40">
        <v>50593</v>
      </c>
      <c r="AV40">
        <v>17138</v>
      </c>
      <c r="AW40">
        <v>1036</v>
      </c>
      <c r="AX40">
        <v>144</v>
      </c>
      <c r="AY40">
        <v>1291</v>
      </c>
      <c r="AZ40">
        <v>75913</v>
      </c>
      <c r="BA40">
        <v>35750</v>
      </c>
      <c r="BB40">
        <v>271783</v>
      </c>
    </row>
    <row r="41" spans="1:54" x14ac:dyDescent="0.25">
      <c r="A41">
        <v>1999</v>
      </c>
      <c r="B41" t="s">
        <v>23</v>
      </c>
      <c r="C41" t="s">
        <v>20</v>
      </c>
      <c r="D41">
        <v>62363</v>
      </c>
      <c r="E41">
        <v>75756</v>
      </c>
      <c r="I41">
        <v>128166</v>
      </c>
      <c r="J41">
        <v>266285</v>
      </c>
      <c r="K41">
        <v>36196</v>
      </c>
      <c r="L41">
        <v>6262</v>
      </c>
      <c r="M41">
        <v>79441</v>
      </c>
      <c r="N41">
        <v>18974</v>
      </c>
      <c r="O41">
        <v>2749</v>
      </c>
      <c r="P41">
        <v>354</v>
      </c>
      <c r="Q41">
        <v>5127</v>
      </c>
      <c r="R41">
        <v>149103</v>
      </c>
      <c r="S41">
        <v>88296</v>
      </c>
      <c r="T41">
        <v>503684</v>
      </c>
      <c r="U41">
        <v>10876</v>
      </c>
      <c r="V41">
        <v>28391</v>
      </c>
      <c r="Z41">
        <v>71952</v>
      </c>
      <c r="AA41">
        <v>111219</v>
      </c>
      <c r="AB41">
        <v>33340</v>
      </c>
      <c r="AC41">
        <v>2877</v>
      </c>
      <c r="AD41">
        <v>27185</v>
      </c>
      <c r="AE41">
        <v>856</v>
      </c>
      <c r="AF41">
        <v>1605</v>
      </c>
      <c r="AG41">
        <v>143</v>
      </c>
      <c r="AH41">
        <v>3769</v>
      </c>
      <c r="AI41">
        <v>69775</v>
      </c>
      <c r="AJ41">
        <v>50464</v>
      </c>
      <c r="AK41">
        <v>231458</v>
      </c>
      <c r="AL41">
        <v>51487</v>
      </c>
      <c r="AM41">
        <v>47365</v>
      </c>
      <c r="AQ41">
        <v>56214</v>
      </c>
      <c r="AR41">
        <v>155066</v>
      </c>
      <c r="AS41">
        <v>2856</v>
      </c>
      <c r="AT41">
        <v>3385</v>
      </c>
      <c r="AU41">
        <v>52256</v>
      </c>
      <c r="AV41">
        <v>18118</v>
      </c>
      <c r="AW41">
        <v>1144</v>
      </c>
      <c r="AX41">
        <v>211</v>
      </c>
      <c r="AY41">
        <v>1358</v>
      </c>
      <c r="AZ41">
        <v>79328</v>
      </c>
      <c r="BA41">
        <v>37832</v>
      </c>
      <c r="BB41">
        <v>272226</v>
      </c>
    </row>
    <row r="42" spans="1:54" x14ac:dyDescent="0.25">
      <c r="A42">
        <v>2000</v>
      </c>
      <c r="B42" t="s">
        <v>23</v>
      </c>
      <c r="C42" t="s">
        <v>20</v>
      </c>
      <c r="D42">
        <v>59642</v>
      </c>
      <c r="E42">
        <v>75299</v>
      </c>
      <c r="I42">
        <v>136214</v>
      </c>
      <c r="J42">
        <v>271155</v>
      </c>
      <c r="K42">
        <v>36940</v>
      </c>
      <c r="L42">
        <v>6327</v>
      </c>
      <c r="M42">
        <v>82221</v>
      </c>
      <c r="N42">
        <v>18469</v>
      </c>
      <c r="O42">
        <v>2623</v>
      </c>
      <c r="P42">
        <v>370</v>
      </c>
      <c r="Q42">
        <v>5828</v>
      </c>
      <c r="R42">
        <v>152778</v>
      </c>
      <c r="S42">
        <v>92617</v>
      </c>
      <c r="T42">
        <v>516550</v>
      </c>
      <c r="U42">
        <v>10404</v>
      </c>
      <c r="V42">
        <v>27032</v>
      </c>
      <c r="Z42">
        <v>75992</v>
      </c>
      <c r="AA42">
        <v>113428</v>
      </c>
      <c r="AB42">
        <v>34196</v>
      </c>
      <c r="AC42">
        <v>2861</v>
      </c>
      <c r="AD42">
        <v>28067</v>
      </c>
      <c r="AE42">
        <v>830</v>
      </c>
      <c r="AF42">
        <v>1541</v>
      </c>
      <c r="AG42">
        <v>177</v>
      </c>
      <c r="AH42">
        <v>4224</v>
      </c>
      <c r="AI42">
        <v>71896</v>
      </c>
      <c r="AJ42">
        <v>52577</v>
      </c>
      <c r="AK42">
        <v>237901</v>
      </c>
      <c r="AL42">
        <v>49238</v>
      </c>
      <c r="AM42">
        <v>48267</v>
      </c>
      <c r="AQ42">
        <v>60222</v>
      </c>
      <c r="AR42">
        <v>157727</v>
      </c>
      <c r="AS42">
        <v>2744</v>
      </c>
      <c r="AT42">
        <v>3466</v>
      </c>
      <c r="AU42">
        <v>54154</v>
      </c>
      <c r="AV42">
        <v>17639</v>
      </c>
      <c r="AW42">
        <v>1082</v>
      </c>
      <c r="AX42">
        <v>193</v>
      </c>
      <c r="AY42">
        <v>1604</v>
      </c>
      <c r="AZ42">
        <v>80882</v>
      </c>
      <c r="BA42">
        <v>40040</v>
      </c>
      <c r="BB42">
        <v>278649</v>
      </c>
    </row>
    <row r="43" spans="1:54" x14ac:dyDescent="0.25">
      <c r="A43">
        <v>2001</v>
      </c>
      <c r="B43" t="s">
        <v>23</v>
      </c>
      <c r="C43" t="s">
        <v>20</v>
      </c>
      <c r="D43">
        <v>56673</v>
      </c>
      <c r="E43">
        <v>75459</v>
      </c>
      <c r="I43">
        <v>126653</v>
      </c>
      <c r="J43">
        <v>258785</v>
      </c>
      <c r="K43">
        <v>35737</v>
      </c>
      <c r="L43">
        <v>6080</v>
      </c>
      <c r="M43">
        <v>78369</v>
      </c>
      <c r="N43">
        <v>19164</v>
      </c>
      <c r="O43">
        <v>2666</v>
      </c>
      <c r="P43">
        <v>399</v>
      </c>
      <c r="Q43">
        <v>5529</v>
      </c>
      <c r="R43">
        <v>147944</v>
      </c>
      <c r="S43">
        <v>92499</v>
      </c>
      <c r="T43">
        <v>499228</v>
      </c>
      <c r="U43">
        <v>9613</v>
      </c>
      <c r="V43">
        <v>26748</v>
      </c>
      <c r="Z43">
        <v>70245</v>
      </c>
      <c r="AA43">
        <v>106606</v>
      </c>
      <c r="AB43">
        <v>32931</v>
      </c>
      <c r="AC43">
        <v>2724</v>
      </c>
      <c r="AD43">
        <v>27317</v>
      </c>
      <c r="AE43">
        <v>773</v>
      </c>
      <c r="AF43">
        <v>1510</v>
      </c>
      <c r="AG43">
        <v>155</v>
      </c>
      <c r="AH43">
        <v>3982</v>
      </c>
      <c r="AI43">
        <v>69392</v>
      </c>
      <c r="AJ43">
        <v>52755</v>
      </c>
      <c r="AK43">
        <v>228753</v>
      </c>
      <c r="AL43">
        <v>47060</v>
      </c>
      <c r="AM43">
        <v>48711</v>
      </c>
      <c r="AQ43">
        <v>56408</v>
      </c>
      <c r="AR43">
        <v>152179</v>
      </c>
      <c r="AS43">
        <v>2806</v>
      </c>
      <c r="AT43">
        <v>3356</v>
      </c>
      <c r="AU43">
        <v>51052</v>
      </c>
      <c r="AV43">
        <v>18391</v>
      </c>
      <c r="AW43">
        <v>1156</v>
      </c>
      <c r="AX43">
        <v>244</v>
      </c>
      <c r="AY43">
        <v>1547</v>
      </c>
      <c r="AZ43">
        <v>78552</v>
      </c>
      <c r="BA43">
        <v>39744</v>
      </c>
      <c r="BB43">
        <v>270475</v>
      </c>
    </row>
    <row r="44" spans="1:54" x14ac:dyDescent="0.25">
      <c r="A44">
        <v>2002</v>
      </c>
      <c r="B44" t="s">
        <v>23</v>
      </c>
      <c r="C44" t="s">
        <v>20</v>
      </c>
      <c r="D44">
        <v>50320</v>
      </c>
      <c r="E44">
        <v>78967</v>
      </c>
      <c r="I44">
        <v>128905</v>
      </c>
      <c r="J44">
        <v>258192</v>
      </c>
      <c r="K44">
        <v>33906</v>
      </c>
      <c r="L44">
        <v>5950</v>
      </c>
      <c r="M44">
        <v>75837</v>
      </c>
      <c r="N44">
        <v>18042</v>
      </c>
      <c r="O44">
        <v>2509</v>
      </c>
      <c r="P44">
        <v>351</v>
      </c>
      <c r="Q44">
        <v>5388</v>
      </c>
      <c r="R44">
        <v>141983</v>
      </c>
      <c r="S44">
        <v>93579</v>
      </c>
      <c r="T44">
        <v>493754</v>
      </c>
      <c r="U44">
        <v>8264</v>
      </c>
      <c r="V44">
        <v>27061</v>
      </c>
      <c r="Z44">
        <v>70096</v>
      </c>
      <c r="AA44">
        <v>105421</v>
      </c>
      <c r="AB44">
        <v>31149</v>
      </c>
      <c r="AC44">
        <v>2603</v>
      </c>
      <c r="AD44">
        <v>27027</v>
      </c>
      <c r="AE44">
        <v>644</v>
      </c>
      <c r="AF44">
        <v>1372</v>
      </c>
      <c r="AG44">
        <v>132</v>
      </c>
      <c r="AH44">
        <v>3908</v>
      </c>
      <c r="AI44">
        <v>66835</v>
      </c>
      <c r="AJ44">
        <v>52864</v>
      </c>
      <c r="AK44">
        <v>225120</v>
      </c>
      <c r="AL44">
        <v>42056</v>
      </c>
      <c r="AM44">
        <v>51906</v>
      </c>
      <c r="AQ44">
        <v>58809</v>
      </c>
      <c r="AR44">
        <v>152771</v>
      </c>
      <c r="AS44">
        <v>2757</v>
      </c>
      <c r="AT44">
        <v>3347</v>
      </c>
      <c r="AU44">
        <v>48810</v>
      </c>
      <c r="AV44">
        <v>17398</v>
      </c>
      <c r="AW44">
        <v>1137</v>
      </c>
      <c r="AX44">
        <v>219</v>
      </c>
      <c r="AY44">
        <v>1480</v>
      </c>
      <c r="AZ44">
        <v>75148</v>
      </c>
      <c r="BA44">
        <v>40715</v>
      </c>
      <c r="BB44">
        <v>268634</v>
      </c>
    </row>
    <row r="45" spans="1:54" x14ac:dyDescent="0.25">
      <c r="A45">
        <v>2003</v>
      </c>
      <c r="B45" t="s">
        <v>23</v>
      </c>
      <c r="C45" t="s">
        <v>20</v>
      </c>
      <c r="D45">
        <v>51893</v>
      </c>
      <c r="E45">
        <v>81068</v>
      </c>
      <c r="I45">
        <v>135374</v>
      </c>
      <c r="J45">
        <v>268335</v>
      </c>
      <c r="K45">
        <v>35271</v>
      </c>
      <c r="L45">
        <v>5794</v>
      </c>
      <c r="M45">
        <v>76098</v>
      </c>
      <c r="N45">
        <v>17836</v>
      </c>
      <c r="O45">
        <v>2417</v>
      </c>
      <c r="P45">
        <v>237</v>
      </c>
      <c r="Q45">
        <v>5146</v>
      </c>
      <c r="R45">
        <v>142799</v>
      </c>
      <c r="S45">
        <v>91537</v>
      </c>
      <c r="T45">
        <v>502671</v>
      </c>
      <c r="U45">
        <v>8676</v>
      </c>
      <c r="V45">
        <v>27902</v>
      </c>
      <c r="Z45">
        <v>72847</v>
      </c>
      <c r="AA45">
        <v>109425</v>
      </c>
      <c r="AB45">
        <v>32351</v>
      </c>
      <c r="AC45">
        <v>2483</v>
      </c>
      <c r="AD45">
        <v>27629</v>
      </c>
      <c r="AE45">
        <v>637</v>
      </c>
      <c r="AF45">
        <v>1351</v>
      </c>
      <c r="AG45">
        <v>108</v>
      </c>
      <c r="AH45">
        <v>3652</v>
      </c>
      <c r="AI45">
        <v>68211</v>
      </c>
      <c r="AJ45">
        <v>52520</v>
      </c>
      <c r="AK45">
        <v>230156</v>
      </c>
      <c r="AL45">
        <v>43217</v>
      </c>
      <c r="AM45">
        <v>53166</v>
      </c>
      <c r="AQ45">
        <v>62527</v>
      </c>
      <c r="AR45">
        <v>158910</v>
      </c>
      <c r="AS45">
        <v>2920</v>
      </c>
      <c r="AT45">
        <v>3311</v>
      </c>
      <c r="AU45">
        <v>48469</v>
      </c>
      <c r="AV45">
        <v>17199</v>
      </c>
      <c r="AW45">
        <v>1066</v>
      </c>
      <c r="AX45">
        <v>129</v>
      </c>
      <c r="AY45">
        <v>1494</v>
      </c>
      <c r="AZ45">
        <v>74588</v>
      </c>
      <c r="BA45">
        <v>39017</v>
      </c>
      <c r="BB45">
        <v>272515</v>
      </c>
    </row>
    <row r="46" spans="1:54" x14ac:dyDescent="0.25">
      <c r="A46">
        <v>2004</v>
      </c>
      <c r="B46" t="s">
        <v>23</v>
      </c>
      <c r="C46" t="s">
        <v>20</v>
      </c>
      <c r="D46">
        <v>49418</v>
      </c>
      <c r="E46">
        <v>81494</v>
      </c>
      <c r="I46">
        <v>130225</v>
      </c>
      <c r="J46">
        <v>261137</v>
      </c>
      <c r="K46">
        <v>36427</v>
      </c>
      <c r="L46">
        <v>6491</v>
      </c>
      <c r="M46">
        <v>74312</v>
      </c>
      <c r="N46">
        <v>18254</v>
      </c>
      <c r="O46">
        <v>2305</v>
      </c>
      <c r="P46">
        <v>250</v>
      </c>
      <c r="Q46">
        <v>5238</v>
      </c>
      <c r="R46">
        <v>143277</v>
      </c>
      <c r="S46">
        <v>93958</v>
      </c>
      <c r="T46">
        <v>498372</v>
      </c>
      <c r="U46">
        <v>8442</v>
      </c>
      <c r="V46">
        <v>28159</v>
      </c>
      <c r="Z46">
        <v>69936</v>
      </c>
      <c r="AA46">
        <v>106537</v>
      </c>
      <c r="AB46">
        <v>33395</v>
      </c>
      <c r="AC46">
        <v>2667</v>
      </c>
      <c r="AD46">
        <v>27270</v>
      </c>
      <c r="AE46">
        <v>652</v>
      </c>
      <c r="AF46">
        <v>1262</v>
      </c>
      <c r="AG46">
        <v>113</v>
      </c>
      <c r="AH46">
        <v>3690</v>
      </c>
      <c r="AI46">
        <v>69049</v>
      </c>
      <c r="AJ46">
        <v>53548</v>
      </c>
      <c r="AK46">
        <v>229134</v>
      </c>
      <c r="AL46">
        <v>40976</v>
      </c>
      <c r="AM46">
        <v>53335</v>
      </c>
      <c r="AQ46">
        <v>60289</v>
      </c>
      <c r="AR46">
        <v>154600</v>
      </c>
      <c r="AS46">
        <v>3032</v>
      </c>
      <c r="AT46">
        <v>3824</v>
      </c>
      <c r="AU46">
        <v>47042</v>
      </c>
      <c r="AV46">
        <v>17602</v>
      </c>
      <c r="AW46">
        <v>1043</v>
      </c>
      <c r="AX46">
        <v>137</v>
      </c>
      <c r="AY46">
        <v>1548</v>
      </c>
      <c r="AZ46">
        <v>74228</v>
      </c>
      <c r="BA46">
        <v>40410</v>
      </c>
      <c r="BB46">
        <v>269238</v>
      </c>
    </row>
    <row r="47" spans="1:54" x14ac:dyDescent="0.25">
      <c r="A47">
        <v>2005</v>
      </c>
      <c r="B47" t="s">
        <v>23</v>
      </c>
      <c r="C47" t="s">
        <v>20</v>
      </c>
      <c r="D47">
        <v>49434</v>
      </c>
      <c r="E47">
        <v>86201</v>
      </c>
      <c r="I47">
        <v>136877</v>
      </c>
      <c r="J47">
        <v>272512</v>
      </c>
      <c r="K47">
        <v>34567</v>
      </c>
      <c r="L47">
        <v>6426</v>
      </c>
      <c r="M47">
        <v>73565</v>
      </c>
      <c r="N47">
        <v>18689</v>
      </c>
      <c r="O47">
        <v>2201</v>
      </c>
      <c r="P47">
        <v>273</v>
      </c>
      <c r="Q47">
        <v>5107</v>
      </c>
      <c r="R47">
        <v>140828</v>
      </c>
      <c r="S47">
        <v>93268</v>
      </c>
      <c r="T47">
        <v>506608</v>
      </c>
      <c r="U47">
        <v>8711</v>
      </c>
      <c r="V47">
        <v>30609</v>
      </c>
      <c r="Z47">
        <v>73115</v>
      </c>
      <c r="AA47">
        <v>112435</v>
      </c>
      <c r="AB47">
        <v>31544</v>
      </c>
      <c r="AC47">
        <v>2716</v>
      </c>
      <c r="AD47">
        <v>27630</v>
      </c>
      <c r="AE47">
        <v>715</v>
      </c>
      <c r="AF47">
        <v>1223</v>
      </c>
      <c r="AG47">
        <v>117</v>
      </c>
      <c r="AH47">
        <v>3560</v>
      </c>
      <c r="AI47">
        <v>67505</v>
      </c>
      <c r="AJ47">
        <v>53909</v>
      </c>
      <c r="AK47">
        <v>233849</v>
      </c>
      <c r="AL47">
        <v>40723</v>
      </c>
      <c r="AM47">
        <v>55592</v>
      </c>
      <c r="AQ47">
        <v>63762</v>
      </c>
      <c r="AR47">
        <v>160077</v>
      </c>
      <c r="AS47">
        <v>3023</v>
      </c>
      <c r="AT47">
        <v>3710</v>
      </c>
      <c r="AU47">
        <v>45935</v>
      </c>
      <c r="AV47">
        <v>17974</v>
      </c>
      <c r="AW47">
        <v>978</v>
      </c>
      <c r="AX47">
        <v>156</v>
      </c>
      <c r="AY47">
        <v>1547</v>
      </c>
      <c r="AZ47">
        <v>73323</v>
      </c>
      <c r="BA47">
        <v>39359</v>
      </c>
      <c r="BB47">
        <v>272759</v>
      </c>
    </row>
    <row r="48" spans="1:54" x14ac:dyDescent="0.25">
      <c r="A48">
        <v>2006</v>
      </c>
      <c r="B48" t="s">
        <v>23</v>
      </c>
      <c r="C48" t="s">
        <v>20</v>
      </c>
      <c r="D48">
        <v>50792</v>
      </c>
      <c r="E48">
        <v>85965</v>
      </c>
      <c r="I48">
        <v>146031</v>
      </c>
      <c r="J48">
        <v>282788</v>
      </c>
      <c r="K48">
        <v>33475</v>
      </c>
      <c r="L48">
        <v>6515</v>
      </c>
      <c r="M48">
        <v>73730</v>
      </c>
      <c r="N48">
        <v>19967</v>
      </c>
      <c r="O48">
        <v>2062</v>
      </c>
      <c r="P48">
        <v>272</v>
      </c>
      <c r="Q48">
        <v>4686</v>
      </c>
      <c r="R48">
        <v>140707</v>
      </c>
      <c r="S48">
        <v>100562</v>
      </c>
      <c r="T48">
        <v>524057</v>
      </c>
      <c r="U48">
        <v>9388</v>
      </c>
      <c r="V48">
        <v>30969</v>
      </c>
      <c r="Z48">
        <v>78635</v>
      </c>
      <c r="AA48">
        <v>118992</v>
      </c>
      <c r="AB48">
        <v>30387</v>
      </c>
      <c r="AC48">
        <v>2802</v>
      </c>
      <c r="AD48">
        <v>28405</v>
      </c>
      <c r="AE48">
        <v>905</v>
      </c>
      <c r="AF48">
        <v>1143</v>
      </c>
      <c r="AG48">
        <v>101</v>
      </c>
      <c r="AH48">
        <v>3160</v>
      </c>
      <c r="AI48">
        <v>66903</v>
      </c>
      <c r="AJ48">
        <v>58136</v>
      </c>
      <c r="AK48">
        <v>244031</v>
      </c>
      <c r="AL48">
        <v>41404</v>
      </c>
      <c r="AM48">
        <v>54996</v>
      </c>
      <c r="AQ48">
        <v>67396</v>
      </c>
      <c r="AR48">
        <v>163796</v>
      </c>
      <c r="AS48">
        <v>3088</v>
      </c>
      <c r="AT48">
        <v>3713</v>
      </c>
      <c r="AU48">
        <v>45325</v>
      </c>
      <c r="AV48">
        <v>19062</v>
      </c>
      <c r="AW48">
        <v>919</v>
      </c>
      <c r="AX48">
        <v>171</v>
      </c>
      <c r="AY48">
        <v>1526</v>
      </c>
      <c r="AZ48">
        <v>73804</v>
      </c>
      <c r="BA48">
        <v>42426</v>
      </c>
      <c r="BB48">
        <v>280026</v>
      </c>
    </row>
    <row r="49" spans="1:54" x14ac:dyDescent="0.25">
      <c r="A49">
        <v>2007</v>
      </c>
      <c r="B49" t="s">
        <v>23</v>
      </c>
      <c r="C49" t="s">
        <v>20</v>
      </c>
      <c r="D49">
        <v>49843</v>
      </c>
      <c r="E49">
        <v>90354</v>
      </c>
      <c r="I49">
        <v>141536</v>
      </c>
      <c r="J49">
        <v>281733</v>
      </c>
      <c r="K49">
        <v>34197</v>
      </c>
      <c r="L49">
        <v>6853</v>
      </c>
      <c r="M49">
        <v>68519</v>
      </c>
      <c r="N49">
        <v>19730</v>
      </c>
      <c r="O49">
        <v>2278</v>
      </c>
      <c r="P49">
        <v>279</v>
      </c>
      <c r="Q49">
        <v>5749</v>
      </c>
      <c r="R49">
        <v>137605</v>
      </c>
      <c r="S49">
        <v>104975</v>
      </c>
      <c r="T49">
        <v>524313</v>
      </c>
      <c r="U49">
        <v>9597</v>
      </c>
      <c r="V49">
        <v>32710</v>
      </c>
      <c r="Z49">
        <v>74556</v>
      </c>
      <c r="AA49">
        <v>116863</v>
      </c>
      <c r="AB49">
        <v>31033</v>
      </c>
      <c r="AC49">
        <v>2881</v>
      </c>
      <c r="AD49">
        <v>28163</v>
      </c>
      <c r="AE49">
        <v>992</v>
      </c>
      <c r="AF49">
        <v>1227</v>
      </c>
      <c r="AG49">
        <v>149</v>
      </c>
      <c r="AH49">
        <v>3717</v>
      </c>
      <c r="AI49">
        <v>68162</v>
      </c>
      <c r="AJ49">
        <v>59644</v>
      </c>
      <c r="AK49">
        <v>244669</v>
      </c>
      <c r="AL49">
        <v>40246</v>
      </c>
      <c r="AM49">
        <v>57644</v>
      </c>
      <c r="AQ49">
        <v>66980</v>
      </c>
      <c r="AR49">
        <v>164870</v>
      </c>
      <c r="AS49">
        <v>3164</v>
      </c>
      <c r="AT49">
        <v>3972</v>
      </c>
      <c r="AU49">
        <v>40356</v>
      </c>
      <c r="AV49">
        <v>18738</v>
      </c>
      <c r="AW49">
        <v>1051</v>
      </c>
      <c r="AX49">
        <v>130</v>
      </c>
      <c r="AY49">
        <v>2032</v>
      </c>
      <c r="AZ49">
        <v>69443</v>
      </c>
      <c r="BA49">
        <v>45331</v>
      </c>
      <c r="BB49">
        <v>279644</v>
      </c>
    </row>
    <row r="50" spans="1:54" x14ac:dyDescent="0.25">
      <c r="A50">
        <v>2008</v>
      </c>
      <c r="B50" t="s">
        <v>23</v>
      </c>
      <c r="C50" t="s">
        <v>20</v>
      </c>
      <c r="D50">
        <v>48810</v>
      </c>
      <c r="E50">
        <v>86050</v>
      </c>
      <c r="I50">
        <v>144838</v>
      </c>
      <c r="J50">
        <v>279698</v>
      </c>
      <c r="K50">
        <v>30790</v>
      </c>
      <c r="L50">
        <v>6796</v>
      </c>
      <c r="M50">
        <v>69399</v>
      </c>
      <c r="N50">
        <v>21731</v>
      </c>
      <c r="O50">
        <v>2251</v>
      </c>
      <c r="P50">
        <v>319</v>
      </c>
      <c r="Q50">
        <v>4600</v>
      </c>
      <c r="R50">
        <v>135886</v>
      </c>
      <c r="S50">
        <v>103311</v>
      </c>
      <c r="T50">
        <v>518895</v>
      </c>
      <c r="U50">
        <v>9545</v>
      </c>
      <c r="V50">
        <v>31387</v>
      </c>
      <c r="Z50">
        <v>77137</v>
      </c>
      <c r="AA50">
        <v>118069</v>
      </c>
      <c r="AB50">
        <v>27567</v>
      </c>
      <c r="AC50">
        <v>2950</v>
      </c>
      <c r="AD50">
        <v>28443</v>
      </c>
      <c r="AE50">
        <v>1232</v>
      </c>
      <c r="AF50">
        <v>1222</v>
      </c>
      <c r="AG50">
        <v>147</v>
      </c>
      <c r="AH50">
        <v>2839</v>
      </c>
      <c r="AI50">
        <v>64400</v>
      </c>
      <c r="AJ50">
        <v>58635</v>
      </c>
      <c r="AK50">
        <v>241104</v>
      </c>
      <c r="AL50">
        <v>39265</v>
      </c>
      <c r="AM50">
        <v>54663</v>
      </c>
      <c r="AQ50">
        <v>67701</v>
      </c>
      <c r="AR50">
        <v>161629</v>
      </c>
      <c r="AS50">
        <v>3223</v>
      </c>
      <c r="AT50">
        <v>3846</v>
      </c>
      <c r="AU50">
        <v>40956</v>
      </c>
      <c r="AV50">
        <v>20499</v>
      </c>
      <c r="AW50">
        <v>1029</v>
      </c>
      <c r="AX50">
        <v>172</v>
      </c>
      <c r="AY50">
        <v>1761</v>
      </c>
      <c r="AZ50">
        <v>71486</v>
      </c>
      <c r="BA50">
        <v>44676</v>
      </c>
      <c r="BB50">
        <v>277791</v>
      </c>
    </row>
    <row r="51" spans="1:54" x14ac:dyDescent="0.25">
      <c r="A51">
        <v>2009</v>
      </c>
      <c r="B51" t="s">
        <v>23</v>
      </c>
      <c r="C51" t="s">
        <v>20</v>
      </c>
      <c r="D51">
        <v>47765</v>
      </c>
      <c r="E51">
        <v>90466</v>
      </c>
      <c r="I51">
        <v>148531</v>
      </c>
      <c r="J51">
        <v>286762</v>
      </c>
      <c r="K51">
        <v>30281</v>
      </c>
      <c r="L51">
        <v>6976</v>
      </c>
      <c r="M51">
        <v>67918</v>
      </c>
      <c r="N51">
        <v>18542</v>
      </c>
      <c r="O51">
        <v>2533</v>
      </c>
      <c r="P51">
        <v>304</v>
      </c>
      <c r="Q51">
        <v>5048</v>
      </c>
      <c r="R51">
        <v>131602</v>
      </c>
      <c r="S51">
        <v>120728</v>
      </c>
      <c r="T51">
        <v>539092</v>
      </c>
      <c r="U51">
        <v>9874</v>
      </c>
      <c r="V51">
        <v>33478</v>
      </c>
      <c r="Z51">
        <v>78735</v>
      </c>
      <c r="AA51">
        <v>122087</v>
      </c>
      <c r="AB51">
        <v>27122</v>
      </c>
      <c r="AC51">
        <v>3092</v>
      </c>
      <c r="AD51">
        <v>28468</v>
      </c>
      <c r="AE51">
        <v>1074</v>
      </c>
      <c r="AF51">
        <v>1315</v>
      </c>
      <c r="AG51">
        <v>140</v>
      </c>
      <c r="AH51">
        <v>3026</v>
      </c>
      <c r="AI51">
        <v>64237</v>
      </c>
      <c r="AJ51">
        <v>67845</v>
      </c>
      <c r="AK51">
        <v>254169</v>
      </c>
      <c r="AL51">
        <v>37891</v>
      </c>
      <c r="AM51">
        <v>56988</v>
      </c>
      <c r="AQ51">
        <v>69796</v>
      </c>
      <c r="AR51">
        <v>164675</v>
      </c>
      <c r="AS51">
        <v>3159</v>
      </c>
      <c r="AT51">
        <v>3884</v>
      </c>
      <c r="AU51">
        <v>39450</v>
      </c>
      <c r="AV51">
        <v>17468</v>
      </c>
      <c r="AW51">
        <v>1218</v>
      </c>
      <c r="AX51">
        <v>164</v>
      </c>
      <c r="AY51">
        <v>2022</v>
      </c>
      <c r="AZ51">
        <v>67365</v>
      </c>
      <c r="BA51">
        <v>52883</v>
      </c>
      <c r="BB51">
        <v>284923</v>
      </c>
    </row>
    <row r="52" spans="1:54" x14ac:dyDescent="0.25">
      <c r="A52">
        <v>2010</v>
      </c>
      <c r="B52" t="s">
        <v>23</v>
      </c>
      <c r="C52" t="s">
        <v>20</v>
      </c>
      <c r="D52">
        <v>45692</v>
      </c>
      <c r="E52">
        <v>88220</v>
      </c>
      <c r="I52">
        <v>145839</v>
      </c>
      <c r="J52">
        <v>279751</v>
      </c>
      <c r="K52">
        <v>30022</v>
      </c>
      <c r="L52">
        <v>6851</v>
      </c>
      <c r="M52">
        <v>68043</v>
      </c>
      <c r="N52">
        <v>20622</v>
      </c>
      <c r="O52">
        <v>2578</v>
      </c>
      <c r="P52">
        <v>311</v>
      </c>
      <c r="Q52">
        <v>5004</v>
      </c>
      <c r="R52">
        <v>133431</v>
      </c>
      <c r="S52">
        <v>118586</v>
      </c>
      <c r="T52">
        <v>531768</v>
      </c>
      <c r="U52">
        <v>9454</v>
      </c>
      <c r="V52">
        <v>33257</v>
      </c>
      <c r="Z52">
        <v>78039</v>
      </c>
      <c r="AA52">
        <v>120750</v>
      </c>
      <c r="AB52">
        <v>26642</v>
      </c>
      <c r="AC52">
        <v>2965</v>
      </c>
      <c r="AD52">
        <v>28426</v>
      </c>
      <c r="AE52">
        <v>1408</v>
      </c>
      <c r="AF52">
        <v>1373</v>
      </c>
      <c r="AG52">
        <v>130</v>
      </c>
      <c r="AH52">
        <v>2861</v>
      </c>
      <c r="AI52">
        <v>63805</v>
      </c>
      <c r="AJ52">
        <v>67294</v>
      </c>
      <c r="AK52">
        <v>251849</v>
      </c>
      <c r="AL52">
        <v>36238</v>
      </c>
      <c r="AM52">
        <v>54963</v>
      </c>
      <c r="AQ52">
        <v>67800</v>
      </c>
      <c r="AR52">
        <v>159001</v>
      </c>
      <c r="AS52">
        <v>3380</v>
      </c>
      <c r="AT52">
        <v>3886</v>
      </c>
      <c r="AU52">
        <v>39617</v>
      </c>
      <c r="AV52">
        <v>19214</v>
      </c>
      <c r="AW52">
        <v>1205</v>
      </c>
      <c r="AX52">
        <v>181</v>
      </c>
      <c r="AY52">
        <v>2143</v>
      </c>
      <c r="AZ52">
        <v>69626</v>
      </c>
      <c r="BA52">
        <v>51292</v>
      </c>
      <c r="BB52">
        <v>279919</v>
      </c>
    </row>
    <row r="53" spans="1:54" x14ac:dyDescent="0.25">
      <c r="A53">
        <v>2011</v>
      </c>
      <c r="B53" t="s">
        <v>23</v>
      </c>
      <c r="C53" t="s">
        <v>20</v>
      </c>
      <c r="D53">
        <v>45535</v>
      </c>
      <c r="E53">
        <v>92856</v>
      </c>
      <c r="I53">
        <v>145430</v>
      </c>
      <c r="J53">
        <v>283821</v>
      </c>
      <c r="K53">
        <v>28217</v>
      </c>
      <c r="L53">
        <v>6508</v>
      </c>
      <c r="M53">
        <v>65036</v>
      </c>
      <c r="N53">
        <v>21644</v>
      </c>
      <c r="O53">
        <v>2539</v>
      </c>
      <c r="P53">
        <v>288</v>
      </c>
      <c r="Q53">
        <v>5240</v>
      </c>
      <c r="R53">
        <v>129472</v>
      </c>
      <c r="S53">
        <v>156063</v>
      </c>
      <c r="T53">
        <v>569356</v>
      </c>
      <c r="U53">
        <v>9383</v>
      </c>
      <c r="V53">
        <v>35195</v>
      </c>
      <c r="Z53">
        <v>78111</v>
      </c>
      <c r="AA53">
        <v>122689</v>
      </c>
      <c r="AB53">
        <v>25014</v>
      </c>
      <c r="AC53">
        <v>2807</v>
      </c>
      <c r="AD53">
        <v>27851</v>
      </c>
      <c r="AE53">
        <v>1508</v>
      </c>
      <c r="AF53">
        <v>1354</v>
      </c>
      <c r="AG53">
        <v>135</v>
      </c>
      <c r="AH53">
        <v>2978</v>
      </c>
      <c r="AI53">
        <v>61647</v>
      </c>
      <c r="AJ53">
        <v>87399</v>
      </c>
      <c r="AK53">
        <v>271735</v>
      </c>
      <c r="AL53">
        <v>36152</v>
      </c>
      <c r="AM53">
        <v>57661</v>
      </c>
      <c r="AQ53">
        <v>67319</v>
      </c>
      <c r="AR53">
        <v>161132</v>
      </c>
      <c r="AS53">
        <v>3203</v>
      </c>
      <c r="AT53">
        <v>3701</v>
      </c>
      <c r="AU53">
        <v>37185</v>
      </c>
      <c r="AV53">
        <v>20136</v>
      </c>
      <c r="AW53">
        <v>1185</v>
      </c>
      <c r="AX53">
        <v>153</v>
      </c>
      <c r="AY53">
        <v>2262</v>
      </c>
      <c r="AZ53">
        <v>67825</v>
      </c>
      <c r="BA53">
        <v>68664</v>
      </c>
      <c r="BB53">
        <v>297621</v>
      </c>
    </row>
    <row r="54" spans="1:54" x14ac:dyDescent="0.25">
      <c r="A54">
        <v>2012</v>
      </c>
      <c r="B54" t="s">
        <v>23</v>
      </c>
      <c r="C54" t="s">
        <v>20</v>
      </c>
      <c r="D54">
        <v>46457</v>
      </c>
      <c r="E54">
        <v>96496</v>
      </c>
      <c r="I54">
        <v>150884</v>
      </c>
      <c r="J54">
        <v>293837</v>
      </c>
      <c r="K54">
        <v>26911</v>
      </c>
      <c r="L54">
        <v>6738</v>
      </c>
      <c r="M54">
        <v>62937</v>
      </c>
      <c r="N54">
        <v>21377</v>
      </c>
      <c r="O54">
        <v>2331</v>
      </c>
      <c r="P54">
        <v>259</v>
      </c>
      <c r="Q54">
        <v>4568</v>
      </c>
      <c r="R54">
        <v>125121</v>
      </c>
      <c r="S54">
        <v>190899</v>
      </c>
      <c r="T54">
        <v>609857</v>
      </c>
      <c r="U54">
        <v>9469</v>
      </c>
      <c r="V54">
        <v>36625</v>
      </c>
      <c r="Z54">
        <v>81917</v>
      </c>
      <c r="AA54">
        <v>128011</v>
      </c>
      <c r="AB54">
        <v>23684</v>
      </c>
      <c r="AC54">
        <v>2961</v>
      </c>
      <c r="AD54">
        <v>27296</v>
      </c>
      <c r="AE54">
        <v>1548</v>
      </c>
      <c r="AF54">
        <v>1240</v>
      </c>
      <c r="AG54">
        <v>104</v>
      </c>
      <c r="AH54">
        <v>2630</v>
      </c>
      <c r="AI54">
        <v>59463</v>
      </c>
      <c r="AJ54">
        <v>114606</v>
      </c>
      <c r="AK54">
        <v>302080</v>
      </c>
      <c r="AL54">
        <v>36988</v>
      </c>
      <c r="AM54">
        <v>59871</v>
      </c>
      <c r="AQ54">
        <v>68967</v>
      </c>
      <c r="AR54">
        <v>165826</v>
      </c>
      <c r="AS54">
        <v>3227</v>
      </c>
      <c r="AT54">
        <v>3777</v>
      </c>
      <c r="AU54">
        <v>35641</v>
      </c>
      <c r="AV54">
        <v>19829</v>
      </c>
      <c r="AW54">
        <v>1091</v>
      </c>
      <c r="AX54">
        <v>155</v>
      </c>
      <c r="AY54">
        <v>1938</v>
      </c>
      <c r="AZ54">
        <v>65658</v>
      </c>
      <c r="BA54">
        <v>76293</v>
      </c>
      <c r="BB54">
        <v>307777</v>
      </c>
    </row>
    <row r="55" spans="1:54" x14ac:dyDescent="0.25">
      <c r="A55">
        <v>2013</v>
      </c>
      <c r="B55" t="s">
        <v>23</v>
      </c>
      <c r="C55" t="s">
        <v>20</v>
      </c>
      <c r="D55">
        <v>50358</v>
      </c>
      <c r="E55">
        <v>97729</v>
      </c>
      <c r="I55">
        <v>157229</v>
      </c>
      <c r="J55">
        <v>305316</v>
      </c>
      <c r="K55">
        <f>24660+2660</f>
        <v>27320</v>
      </c>
      <c r="L55">
        <v>6800</v>
      </c>
      <c r="M55">
        <v>61124</v>
      </c>
      <c r="N55">
        <v>22400</v>
      </c>
      <c r="O55">
        <v>2436</v>
      </c>
      <c r="P55">
        <v>249</v>
      </c>
      <c r="Q55">
        <v>4524</v>
      </c>
      <c r="R55">
        <v>124853</v>
      </c>
      <c r="S55">
        <v>159241</v>
      </c>
      <c r="T55">
        <v>589410</v>
      </c>
      <c r="U55">
        <v>10094</v>
      </c>
      <c r="V55">
        <v>37754</v>
      </c>
      <c r="Z55">
        <v>84647</v>
      </c>
      <c r="AA55">
        <v>132495</v>
      </c>
      <c r="AB55">
        <v>23719</v>
      </c>
      <c r="AC55">
        <v>2921</v>
      </c>
      <c r="AD55">
        <v>27053</v>
      </c>
      <c r="AE55">
        <v>1767</v>
      </c>
      <c r="AF55">
        <v>1207</v>
      </c>
      <c r="AG55">
        <v>115</v>
      </c>
      <c r="AH55">
        <v>2516</v>
      </c>
      <c r="AI55">
        <v>59298</v>
      </c>
      <c r="AJ55">
        <v>94315</v>
      </c>
      <c r="AK55">
        <v>286108</v>
      </c>
      <c r="AL55">
        <v>40264</v>
      </c>
      <c r="AM55">
        <v>59975</v>
      </c>
      <c r="AQ55">
        <v>72582</v>
      </c>
      <c r="AR55">
        <v>172821</v>
      </c>
      <c r="AS55">
        <v>3601</v>
      </c>
      <c r="AT55">
        <v>3879</v>
      </c>
      <c r="AU55">
        <v>34071</v>
      </c>
      <c r="AV55">
        <v>20633</v>
      </c>
      <c r="AW55">
        <v>1229</v>
      </c>
      <c r="AX55">
        <v>134</v>
      </c>
      <c r="AY55">
        <v>2008</v>
      </c>
      <c r="AZ55">
        <v>65555</v>
      </c>
      <c r="BA55">
        <v>64926</v>
      </c>
      <c r="BB55">
        <v>303302</v>
      </c>
    </row>
    <row r="56" spans="1:54" x14ac:dyDescent="0.25">
      <c r="A56">
        <v>2014</v>
      </c>
      <c r="B56" t="s">
        <v>23</v>
      </c>
      <c r="C56" t="s">
        <v>20</v>
      </c>
      <c r="D56">
        <v>47991</v>
      </c>
      <c r="E56">
        <v>97000</v>
      </c>
      <c r="I56">
        <v>160676</v>
      </c>
      <c r="J56">
        <v>305667</v>
      </c>
      <c r="K56">
        <f>25537+2703</f>
        <v>28240</v>
      </c>
      <c r="L56">
        <v>7143</v>
      </c>
      <c r="M56">
        <v>62634</v>
      </c>
      <c r="N56">
        <v>23767</v>
      </c>
      <c r="O56">
        <v>2487</v>
      </c>
      <c r="P56">
        <v>295</v>
      </c>
      <c r="Q56">
        <v>4644</v>
      </c>
      <c r="R56">
        <v>129210</v>
      </c>
      <c r="S56">
        <v>190773</v>
      </c>
      <c r="T56">
        <v>625650</v>
      </c>
      <c r="U56">
        <v>9800</v>
      </c>
      <c r="V56">
        <v>37277</v>
      </c>
      <c r="Z56">
        <v>85585</v>
      </c>
      <c r="AA56">
        <v>132662</v>
      </c>
      <c r="AB56">
        <v>24398</v>
      </c>
      <c r="AC56">
        <v>3073</v>
      </c>
      <c r="AD56">
        <v>28407</v>
      </c>
      <c r="AE56">
        <v>1960</v>
      </c>
      <c r="AF56">
        <v>1257</v>
      </c>
      <c r="AG56">
        <v>129</v>
      </c>
      <c r="AH56">
        <v>2555</v>
      </c>
      <c r="AI56">
        <v>61779</v>
      </c>
      <c r="AJ56">
        <v>98705</v>
      </c>
      <c r="AK56">
        <v>293146</v>
      </c>
      <c r="AL56">
        <v>38191</v>
      </c>
      <c r="AM56">
        <v>59723</v>
      </c>
      <c r="AQ56">
        <v>75091</v>
      </c>
      <c r="AR56">
        <v>173005</v>
      </c>
      <c r="AS56">
        <v>3842</v>
      </c>
      <c r="AT56">
        <v>4070</v>
      </c>
      <c r="AU56">
        <v>34227</v>
      </c>
      <c r="AV56">
        <v>21807</v>
      </c>
      <c r="AW56">
        <v>1230</v>
      </c>
      <c r="AX56">
        <v>166</v>
      </c>
      <c r="AY56">
        <v>2089</v>
      </c>
      <c r="AZ56">
        <v>67431</v>
      </c>
      <c r="BA56">
        <v>92068</v>
      </c>
      <c r="BB56">
        <v>332504</v>
      </c>
    </row>
    <row r="57" spans="1:54" x14ac:dyDescent="0.25">
      <c r="A57">
        <v>2015</v>
      </c>
      <c r="B57" t="s">
        <v>23</v>
      </c>
      <c r="C57" t="s">
        <v>20</v>
      </c>
      <c r="D57">
        <v>49870</v>
      </c>
      <c r="E57">
        <v>100360</v>
      </c>
      <c r="I57">
        <v>166824</v>
      </c>
      <c r="J57">
        <v>317054</v>
      </c>
      <c r="K57">
        <f>26763+2817</f>
        <v>29580</v>
      </c>
      <c r="L57">
        <v>7587</v>
      </c>
      <c r="M57">
        <v>60124</v>
      </c>
      <c r="N57">
        <v>20608</v>
      </c>
      <c r="O57">
        <v>2327</v>
      </c>
      <c r="P57">
        <v>303</v>
      </c>
      <c r="Q57">
        <v>4615</v>
      </c>
      <c r="R57">
        <v>125144</v>
      </c>
      <c r="S57">
        <v>176646</v>
      </c>
      <c r="T57">
        <v>618844</v>
      </c>
      <c r="U57">
        <v>10263</v>
      </c>
      <c r="V57">
        <v>39249</v>
      </c>
      <c r="Z57">
        <v>87902</v>
      </c>
      <c r="AA57">
        <v>137414</v>
      </c>
      <c r="AB57">
        <v>25447</v>
      </c>
      <c r="AC57">
        <v>3187</v>
      </c>
      <c r="AD57">
        <v>27759</v>
      </c>
      <c r="AE57">
        <v>1952</v>
      </c>
      <c r="AF57">
        <v>1140</v>
      </c>
      <c r="AG57">
        <v>146</v>
      </c>
      <c r="AH57">
        <v>2580</v>
      </c>
      <c r="AI57">
        <v>62211</v>
      </c>
      <c r="AJ57">
        <v>96152</v>
      </c>
      <c r="AK57">
        <v>295777</v>
      </c>
      <c r="AL57">
        <v>39607</v>
      </c>
      <c r="AM57">
        <v>61111</v>
      </c>
      <c r="AQ57">
        <v>78922</v>
      </c>
      <c r="AR57">
        <v>179640</v>
      </c>
      <c r="AS57">
        <v>4133</v>
      </c>
      <c r="AT57">
        <v>4400</v>
      </c>
      <c r="AU57">
        <v>32365</v>
      </c>
      <c r="AV57">
        <v>18656</v>
      </c>
      <c r="AW57">
        <v>1187</v>
      </c>
      <c r="AX57">
        <v>157</v>
      </c>
      <c r="AY57">
        <v>2035</v>
      </c>
      <c r="AZ57">
        <v>62933</v>
      </c>
      <c r="BA57">
        <v>80494</v>
      </c>
      <c r="BB57">
        <v>323067</v>
      </c>
    </row>
    <row r="58" spans="1:54" x14ac:dyDescent="0.25">
      <c r="A58">
        <v>2016</v>
      </c>
      <c r="B58" t="s">
        <v>23</v>
      </c>
      <c r="C58" t="s">
        <v>20</v>
      </c>
      <c r="D58">
        <v>50974</v>
      </c>
      <c r="E58">
        <v>102887</v>
      </c>
      <c r="I58">
        <v>173217</v>
      </c>
      <c r="J58">
        <v>327078</v>
      </c>
      <c r="K58">
        <f>28452+2892</f>
        <v>31344</v>
      </c>
      <c r="L58">
        <v>7530</v>
      </c>
      <c r="M58">
        <v>59673</v>
      </c>
      <c r="N58">
        <v>20807</v>
      </c>
      <c r="O58">
        <v>2311</v>
      </c>
      <c r="P58">
        <v>300</v>
      </c>
      <c r="Q58">
        <v>4613</v>
      </c>
      <c r="R58">
        <v>126578</v>
      </c>
      <c r="S58">
        <v>179841</v>
      </c>
      <c r="T58">
        <v>633497</v>
      </c>
      <c r="U58">
        <v>10121</v>
      </c>
      <c r="V58">
        <v>40022</v>
      </c>
      <c r="Z58">
        <v>90741</v>
      </c>
      <c r="AA58">
        <v>140884</v>
      </c>
      <c r="AB58">
        <v>27282</v>
      </c>
      <c r="AC58">
        <v>3185</v>
      </c>
      <c r="AD58">
        <v>27681</v>
      </c>
      <c r="AE58">
        <v>2141</v>
      </c>
      <c r="AF58">
        <v>1156</v>
      </c>
      <c r="AG58">
        <v>116</v>
      </c>
      <c r="AH58">
        <v>2506</v>
      </c>
      <c r="AI58">
        <v>64067</v>
      </c>
      <c r="AJ58">
        <v>98537</v>
      </c>
      <c r="AK58">
        <v>303488</v>
      </c>
      <c r="AL58">
        <v>40853</v>
      </c>
      <c r="AM58">
        <v>62865</v>
      </c>
      <c r="AQ58">
        <v>82476</v>
      </c>
      <c r="AR58">
        <v>186194</v>
      </c>
      <c r="AS58">
        <v>4062</v>
      </c>
      <c r="AT58">
        <v>4345</v>
      </c>
      <c r="AU58">
        <v>31992</v>
      </c>
      <c r="AV58">
        <v>18666</v>
      </c>
      <c r="AW58">
        <v>1155</v>
      </c>
      <c r="AX58">
        <v>184</v>
      </c>
      <c r="AY58">
        <v>2107</v>
      </c>
      <c r="AZ58">
        <v>62511</v>
      </c>
      <c r="BA58">
        <v>81304</v>
      </c>
      <c r="BB58">
        <v>330009</v>
      </c>
    </row>
    <row r="59" spans="1:54" x14ac:dyDescent="0.25">
      <c r="A59">
        <v>2017</v>
      </c>
      <c r="B59" t="s">
        <v>23</v>
      </c>
      <c r="C59" t="s">
        <v>20</v>
      </c>
      <c r="D59">
        <v>52618</v>
      </c>
      <c r="E59">
        <v>108131</v>
      </c>
      <c r="I59">
        <v>176965</v>
      </c>
      <c r="J59">
        <v>337714</v>
      </c>
      <c r="K59">
        <f>29678+3102</f>
        <v>32780</v>
      </c>
      <c r="L59">
        <v>7722</v>
      </c>
      <c r="M59">
        <v>59278</v>
      </c>
      <c r="N59">
        <v>21392</v>
      </c>
      <c r="O59">
        <v>2383</v>
      </c>
      <c r="P59">
        <v>310</v>
      </c>
      <c r="Q59">
        <v>4623</v>
      </c>
      <c r="R59">
        <v>128488</v>
      </c>
      <c r="S59">
        <v>177570</v>
      </c>
      <c r="T59">
        <v>643772</v>
      </c>
      <c r="U59">
        <v>10511</v>
      </c>
      <c r="V59">
        <v>42572</v>
      </c>
      <c r="Z59">
        <v>93270</v>
      </c>
      <c r="AA59">
        <v>146353</v>
      </c>
      <c r="AB59">
        <v>28271</v>
      </c>
      <c r="AC59">
        <v>3221</v>
      </c>
      <c r="AD59">
        <v>28356</v>
      </c>
      <c r="AE59">
        <v>2377</v>
      </c>
      <c r="AF59">
        <v>1064</v>
      </c>
      <c r="AG59">
        <v>130</v>
      </c>
      <c r="AH59">
        <v>2467</v>
      </c>
      <c r="AI59">
        <v>65886</v>
      </c>
      <c r="AJ59">
        <v>97448</v>
      </c>
      <c r="AK59">
        <v>309687</v>
      </c>
      <c r="AL59">
        <v>42107</v>
      </c>
      <c r="AM59">
        <v>65559</v>
      </c>
      <c r="AQ59">
        <v>83695</v>
      </c>
      <c r="AR59">
        <v>191361</v>
      </c>
      <c r="AS59">
        <v>4509</v>
      </c>
      <c r="AT59">
        <v>4501</v>
      </c>
      <c r="AU59">
        <v>30922</v>
      </c>
      <c r="AV59">
        <v>19015</v>
      </c>
      <c r="AW59">
        <v>1319</v>
      </c>
      <c r="AX59">
        <v>180</v>
      </c>
      <c r="AY59">
        <v>2156</v>
      </c>
      <c r="AZ59">
        <v>62602</v>
      </c>
      <c r="BA59">
        <v>80122</v>
      </c>
      <c r="BB59">
        <v>334085</v>
      </c>
    </row>
    <row r="60" spans="1:54" x14ac:dyDescent="0.25">
      <c r="A60">
        <v>2018</v>
      </c>
      <c r="B60" t="s">
        <v>23</v>
      </c>
      <c r="C60" t="s">
        <v>20</v>
      </c>
      <c r="D60">
        <v>52648</v>
      </c>
      <c r="E60">
        <v>119178</v>
      </c>
      <c r="I60">
        <v>187629</v>
      </c>
      <c r="J60">
        <v>359455</v>
      </c>
      <c r="K60">
        <f>32795+3267</f>
        <v>36062</v>
      </c>
      <c r="L60">
        <v>8449</v>
      </c>
      <c r="M60">
        <v>63690</v>
      </c>
      <c r="N60">
        <v>22646</v>
      </c>
      <c r="O60">
        <v>2388</v>
      </c>
      <c r="P60">
        <v>307</v>
      </c>
      <c r="Q60">
        <v>5028</v>
      </c>
      <c r="R60">
        <v>138570</v>
      </c>
      <c r="S60">
        <v>179262</v>
      </c>
      <c r="T60">
        <v>677287</v>
      </c>
      <c r="U60">
        <v>10490</v>
      </c>
      <c r="V60">
        <v>45967</v>
      </c>
      <c r="Z60">
        <v>97683</v>
      </c>
      <c r="AA60">
        <v>154140</v>
      </c>
      <c r="AB60">
        <v>31221</v>
      </c>
      <c r="AC60">
        <v>3575</v>
      </c>
      <c r="AD60">
        <v>30254</v>
      </c>
      <c r="AE60">
        <v>2687</v>
      </c>
      <c r="AF60">
        <v>1085</v>
      </c>
      <c r="AG60">
        <v>141</v>
      </c>
      <c r="AH60">
        <v>2704</v>
      </c>
      <c r="AI60">
        <v>71667</v>
      </c>
      <c r="AJ60">
        <v>99356</v>
      </c>
      <c r="AK60">
        <v>325163</v>
      </c>
      <c r="AL60">
        <v>42158</v>
      </c>
      <c r="AM60">
        <v>73211</v>
      </c>
      <c r="AQ60">
        <v>89946</v>
      </c>
      <c r="AR60">
        <v>205315</v>
      </c>
      <c r="AS60">
        <v>4841</v>
      </c>
      <c r="AT60">
        <v>4874</v>
      </c>
      <c r="AU60">
        <v>33436</v>
      </c>
      <c r="AV60">
        <v>19959</v>
      </c>
      <c r="AW60">
        <v>1303</v>
      </c>
      <c r="AX60">
        <v>166</v>
      </c>
      <c r="AY60">
        <v>2324</v>
      </c>
      <c r="AZ60">
        <v>66903</v>
      </c>
      <c r="BA60">
        <v>79906</v>
      </c>
      <c r="BB60">
        <v>352124</v>
      </c>
    </row>
    <row r="61" spans="1:54" x14ac:dyDescent="0.25">
      <c r="A61">
        <v>2019</v>
      </c>
      <c r="B61" t="s">
        <v>23</v>
      </c>
      <c r="C61" t="s">
        <v>20</v>
      </c>
      <c r="D61">
        <v>52244</v>
      </c>
      <c r="E61">
        <v>120114</v>
      </c>
      <c r="I61">
        <v>184026</v>
      </c>
      <c r="J61">
        <v>356384</v>
      </c>
      <c r="K61">
        <f>32003+3347</f>
        <v>35350</v>
      </c>
      <c r="L61">
        <v>8264</v>
      </c>
      <c r="M61">
        <v>65434</v>
      </c>
      <c r="N61">
        <v>21910</v>
      </c>
      <c r="O61">
        <v>2249</v>
      </c>
      <c r="P61">
        <v>316</v>
      </c>
      <c r="Q61">
        <v>4761</v>
      </c>
      <c r="R61">
        <v>138284</v>
      </c>
      <c r="S61">
        <v>173675</v>
      </c>
      <c r="T61">
        <v>668343</v>
      </c>
      <c r="U61">
        <v>10230</v>
      </c>
      <c r="V61">
        <v>46950</v>
      </c>
      <c r="Z61">
        <v>95005</v>
      </c>
      <c r="AA61">
        <v>152185</v>
      </c>
      <c r="AB61">
        <v>30255</v>
      </c>
      <c r="AC61">
        <v>3454</v>
      </c>
      <c r="AD61">
        <v>31032</v>
      </c>
      <c r="AE61">
        <v>2654</v>
      </c>
      <c r="AF61">
        <v>987</v>
      </c>
      <c r="AG61">
        <v>132</v>
      </c>
      <c r="AH61">
        <v>2571</v>
      </c>
      <c r="AI61">
        <v>71085</v>
      </c>
      <c r="AJ61">
        <v>97644</v>
      </c>
      <c r="AK61">
        <v>320914</v>
      </c>
      <c r="AL61">
        <v>42014</v>
      </c>
      <c r="AM61">
        <v>73164</v>
      </c>
      <c r="AQ61">
        <v>89021</v>
      </c>
      <c r="AR61">
        <v>204199</v>
      </c>
      <c r="AS61">
        <v>5095</v>
      </c>
      <c r="AT61">
        <v>4810</v>
      </c>
      <c r="AU61">
        <v>34402</v>
      </c>
      <c r="AV61">
        <v>19256</v>
      </c>
      <c r="AW61">
        <v>1262</v>
      </c>
      <c r="AX61">
        <v>184</v>
      </c>
      <c r="AY61">
        <v>2190</v>
      </c>
      <c r="AZ61">
        <v>67199</v>
      </c>
      <c r="BA61">
        <v>76031</v>
      </c>
      <c r="BB61">
        <v>347429</v>
      </c>
    </row>
    <row r="62" spans="1:54" x14ac:dyDescent="0.25">
      <c r="A62">
        <v>2020</v>
      </c>
      <c r="B62" t="s">
        <v>23</v>
      </c>
      <c r="C62" t="s">
        <v>20</v>
      </c>
      <c r="D62">
        <v>54516</v>
      </c>
      <c r="E62">
        <v>130389</v>
      </c>
      <c r="I62">
        <v>199253</v>
      </c>
      <c r="J62">
        <v>384158</v>
      </c>
      <c r="K62">
        <f>33252+3525</f>
        <v>36777</v>
      </c>
      <c r="L62">
        <v>8723</v>
      </c>
      <c r="M62">
        <v>73621</v>
      </c>
      <c r="N62">
        <v>22967</v>
      </c>
      <c r="O62">
        <v>2277</v>
      </c>
      <c r="P62">
        <v>335</v>
      </c>
      <c r="Q62">
        <v>5272</v>
      </c>
      <c r="R62">
        <v>149972</v>
      </c>
      <c r="S62">
        <v>188841</v>
      </c>
      <c r="T62">
        <v>722971</v>
      </c>
      <c r="U62">
        <v>11151</v>
      </c>
      <c r="V62">
        <v>50665</v>
      </c>
      <c r="Z62">
        <v>103774</v>
      </c>
      <c r="AA62">
        <v>165590</v>
      </c>
      <c r="AB62">
        <f>30609+826</f>
        <v>31435</v>
      </c>
      <c r="AC62">
        <v>3730</v>
      </c>
      <c r="AD62">
        <v>35460</v>
      </c>
      <c r="AE62">
        <v>2958</v>
      </c>
      <c r="AF62">
        <v>1010</v>
      </c>
      <c r="AG62">
        <v>145</v>
      </c>
      <c r="AH62">
        <v>2695</v>
      </c>
      <c r="AI62">
        <v>77433</v>
      </c>
      <c r="AJ62">
        <v>108038</v>
      </c>
      <c r="AK62">
        <v>351061</v>
      </c>
      <c r="AL62">
        <v>43365</v>
      </c>
      <c r="AM62">
        <v>79724</v>
      </c>
      <c r="AQ62">
        <v>95479</v>
      </c>
      <c r="AR62">
        <v>218568</v>
      </c>
      <c r="AS62">
        <f>2643+2699</f>
        <v>5342</v>
      </c>
      <c r="AT62">
        <f>4993</f>
        <v>4993</v>
      </c>
      <c r="AU62">
        <v>38161</v>
      </c>
      <c r="AV62">
        <v>20009</v>
      </c>
      <c r="AW62">
        <v>1267</v>
      </c>
      <c r="AX62">
        <v>190</v>
      </c>
      <c r="AY62">
        <v>2577</v>
      </c>
      <c r="AZ62">
        <v>72539</v>
      </c>
      <c r="BA62">
        <v>80803</v>
      </c>
      <c r="BB62">
        <v>371910</v>
      </c>
    </row>
    <row r="63" spans="1:54" x14ac:dyDescent="0.25">
      <c r="A63">
        <v>2021</v>
      </c>
      <c r="B63" t="s">
        <v>23</v>
      </c>
      <c r="C63" t="s">
        <v>20</v>
      </c>
    </row>
    <row r="64" spans="1:54" x14ac:dyDescent="0.25">
      <c r="A64">
        <v>2022</v>
      </c>
    </row>
    <row r="65" spans="1:1" x14ac:dyDescent="0.25">
      <c r="A65">
        <v>2023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302"/>
  <sheetViews>
    <sheetView topLeftCell="A106" zoomScaleNormal="100" workbookViewId="0">
      <selection activeCell="I1" sqref="I1"/>
    </sheetView>
  </sheetViews>
  <sheetFormatPr baseColWidth="10" defaultColWidth="10.5703125" defaultRowHeight="15" x14ac:dyDescent="0.25"/>
  <cols>
    <col min="1" max="1" width="10.5703125" customWidth="1"/>
    <col min="2" max="2" width="6.5703125" customWidth="1"/>
    <col min="5" max="5" width="17.28515625" customWidth="1"/>
    <col min="6" max="6" width="18.140625" customWidth="1"/>
    <col min="7" max="7" width="17.7109375" customWidth="1"/>
    <col min="8" max="8" width="15.140625" customWidth="1"/>
    <col min="9" max="9" width="17" customWidth="1"/>
    <col min="10" max="10" width="17.85546875" customWidth="1"/>
  </cols>
  <sheetData>
    <row r="1" spans="1:10" x14ac:dyDescent="0.25">
      <c r="A1" t="s">
        <v>0</v>
      </c>
      <c r="B1" t="s">
        <v>76</v>
      </c>
      <c r="C1" t="s">
        <v>77</v>
      </c>
      <c r="D1" t="s">
        <v>78</v>
      </c>
      <c r="E1" t="s">
        <v>79</v>
      </c>
      <c r="F1" t="s">
        <v>80</v>
      </c>
      <c r="G1" t="s">
        <v>81</v>
      </c>
      <c r="H1" t="s">
        <v>82</v>
      </c>
      <c r="I1" t="s">
        <v>83</v>
      </c>
      <c r="J1" t="s">
        <v>167</v>
      </c>
    </row>
    <row r="2" spans="1:10" x14ac:dyDescent="0.25">
      <c r="A2">
        <v>1969</v>
      </c>
      <c r="B2" t="s">
        <v>84</v>
      </c>
      <c r="C2" t="s">
        <v>85</v>
      </c>
      <c r="D2" t="s">
        <v>86</v>
      </c>
      <c r="E2">
        <v>31</v>
      </c>
      <c r="G2">
        <v>404</v>
      </c>
      <c r="H2">
        <v>34</v>
      </c>
      <c r="J2">
        <f>H2-E2</f>
        <v>3</v>
      </c>
    </row>
    <row r="3" spans="1:10" x14ac:dyDescent="0.25">
      <c r="A3">
        <v>1970</v>
      </c>
      <c r="B3" t="s">
        <v>84</v>
      </c>
      <c r="C3" t="s">
        <v>85</v>
      </c>
      <c r="D3" t="s">
        <v>86</v>
      </c>
      <c r="E3">
        <v>60</v>
      </c>
      <c r="G3">
        <v>289</v>
      </c>
      <c r="H3">
        <v>52</v>
      </c>
      <c r="J3">
        <f t="shared" ref="J3:J66" si="0">H3-E3</f>
        <v>-8</v>
      </c>
    </row>
    <row r="4" spans="1:10" x14ac:dyDescent="0.25">
      <c r="A4">
        <v>1971</v>
      </c>
      <c r="B4" t="s">
        <v>84</v>
      </c>
      <c r="C4" t="s">
        <v>87</v>
      </c>
      <c r="D4" t="s">
        <v>86</v>
      </c>
      <c r="I4">
        <v>5</v>
      </c>
      <c r="J4">
        <f t="shared" si="0"/>
        <v>0</v>
      </c>
    </row>
    <row r="5" spans="1:10" x14ac:dyDescent="0.25">
      <c r="A5">
        <v>1971</v>
      </c>
      <c r="B5" t="s">
        <v>84</v>
      </c>
      <c r="C5" t="s">
        <v>85</v>
      </c>
      <c r="D5" t="s">
        <v>86</v>
      </c>
      <c r="E5">
        <v>100</v>
      </c>
      <c r="G5">
        <v>502</v>
      </c>
      <c r="H5">
        <v>84</v>
      </c>
      <c r="I5">
        <v>170</v>
      </c>
      <c r="J5">
        <f t="shared" si="0"/>
        <v>-16</v>
      </c>
    </row>
    <row r="6" spans="1:10" x14ac:dyDescent="0.25">
      <c r="A6">
        <v>1971</v>
      </c>
      <c r="B6" t="s">
        <v>84</v>
      </c>
      <c r="C6" t="s">
        <v>88</v>
      </c>
      <c r="D6" t="s">
        <v>86</v>
      </c>
      <c r="E6">
        <v>100</v>
      </c>
      <c r="G6">
        <v>502</v>
      </c>
      <c r="H6">
        <v>84</v>
      </c>
      <c r="I6">
        <v>424</v>
      </c>
      <c r="J6">
        <f t="shared" si="0"/>
        <v>-16</v>
      </c>
    </row>
    <row r="7" spans="1:10" x14ac:dyDescent="0.25">
      <c r="A7">
        <v>1972</v>
      </c>
      <c r="B7" t="s">
        <v>84</v>
      </c>
      <c r="C7" t="s">
        <v>87</v>
      </c>
      <c r="D7" t="s">
        <v>86</v>
      </c>
      <c r="I7">
        <v>11</v>
      </c>
      <c r="J7">
        <f t="shared" si="0"/>
        <v>0</v>
      </c>
    </row>
    <row r="8" spans="1:10" x14ac:dyDescent="0.25">
      <c r="A8">
        <v>1972</v>
      </c>
      <c r="B8" t="s">
        <v>84</v>
      </c>
      <c r="C8" t="s">
        <v>85</v>
      </c>
      <c r="D8" t="s">
        <v>86</v>
      </c>
      <c r="E8">
        <v>100</v>
      </c>
      <c r="G8">
        <v>798</v>
      </c>
      <c r="H8">
        <v>100</v>
      </c>
      <c r="I8">
        <v>270</v>
      </c>
      <c r="J8">
        <f t="shared" si="0"/>
        <v>0</v>
      </c>
    </row>
    <row r="9" spans="1:10" x14ac:dyDescent="0.25">
      <c r="A9">
        <v>1972</v>
      </c>
      <c r="B9" t="s">
        <v>84</v>
      </c>
      <c r="C9" t="s">
        <v>88</v>
      </c>
      <c r="D9" t="s">
        <v>86</v>
      </c>
      <c r="E9">
        <v>100</v>
      </c>
      <c r="G9">
        <v>798</v>
      </c>
      <c r="H9">
        <v>100</v>
      </c>
      <c r="I9">
        <v>557</v>
      </c>
      <c r="J9">
        <f t="shared" si="0"/>
        <v>0</v>
      </c>
    </row>
    <row r="10" spans="1:10" x14ac:dyDescent="0.25">
      <c r="A10">
        <v>1973</v>
      </c>
      <c r="B10" t="s">
        <v>84</v>
      </c>
      <c r="C10" t="s">
        <v>87</v>
      </c>
      <c r="D10" t="s">
        <v>86</v>
      </c>
      <c r="I10">
        <v>4</v>
      </c>
      <c r="J10">
        <f t="shared" si="0"/>
        <v>0</v>
      </c>
    </row>
    <row r="11" spans="1:10" x14ac:dyDescent="0.25">
      <c r="A11">
        <v>1973</v>
      </c>
      <c r="B11" t="s">
        <v>84</v>
      </c>
      <c r="C11" t="s">
        <v>85</v>
      </c>
      <c r="D11" t="s">
        <v>86</v>
      </c>
      <c r="E11">
        <v>105</v>
      </c>
      <c r="G11">
        <v>1044</v>
      </c>
      <c r="H11">
        <v>105</v>
      </c>
      <c r="I11">
        <v>348</v>
      </c>
      <c r="J11">
        <f t="shared" si="0"/>
        <v>0</v>
      </c>
    </row>
    <row r="12" spans="1:10" x14ac:dyDescent="0.25">
      <c r="A12">
        <v>1973</v>
      </c>
      <c r="B12" t="s">
        <v>84</v>
      </c>
      <c r="C12" t="s">
        <v>88</v>
      </c>
      <c r="D12" t="s">
        <v>86</v>
      </c>
      <c r="E12">
        <v>105</v>
      </c>
      <c r="G12">
        <v>1044</v>
      </c>
      <c r="H12">
        <v>105</v>
      </c>
      <c r="I12">
        <v>652</v>
      </c>
      <c r="J12">
        <f t="shared" si="0"/>
        <v>0</v>
      </c>
    </row>
    <row r="13" spans="1:10" x14ac:dyDescent="0.25">
      <c r="A13">
        <v>1974</v>
      </c>
      <c r="B13" t="s">
        <v>84</v>
      </c>
      <c r="C13" t="s">
        <v>87</v>
      </c>
      <c r="D13" t="s">
        <v>86</v>
      </c>
      <c r="I13">
        <v>10</v>
      </c>
      <c r="J13">
        <f t="shared" si="0"/>
        <v>0</v>
      </c>
    </row>
    <row r="14" spans="1:10" x14ac:dyDescent="0.25">
      <c r="A14">
        <v>1974</v>
      </c>
      <c r="B14" t="s">
        <v>84</v>
      </c>
      <c r="C14" t="s">
        <v>85</v>
      </c>
      <c r="D14" t="s">
        <v>86</v>
      </c>
      <c r="E14">
        <v>119</v>
      </c>
      <c r="G14">
        <v>1275</v>
      </c>
      <c r="H14">
        <v>119</v>
      </c>
      <c r="I14">
        <v>426</v>
      </c>
      <c r="J14">
        <f t="shared" si="0"/>
        <v>0</v>
      </c>
    </row>
    <row r="15" spans="1:10" x14ac:dyDescent="0.25">
      <c r="A15">
        <v>1974</v>
      </c>
      <c r="B15" t="s">
        <v>84</v>
      </c>
      <c r="C15" t="s">
        <v>88</v>
      </c>
      <c r="D15" t="s">
        <v>86</v>
      </c>
      <c r="E15">
        <v>119</v>
      </c>
      <c r="G15">
        <v>1275</v>
      </c>
      <c r="H15">
        <v>119</v>
      </c>
      <c r="I15">
        <v>785</v>
      </c>
      <c r="J15">
        <f t="shared" si="0"/>
        <v>0</v>
      </c>
    </row>
    <row r="16" spans="1:10" x14ac:dyDescent="0.25">
      <c r="A16">
        <v>1975</v>
      </c>
      <c r="B16" t="s">
        <v>84</v>
      </c>
      <c r="C16" t="s">
        <v>87</v>
      </c>
      <c r="D16" t="s">
        <v>86</v>
      </c>
      <c r="I16">
        <v>10</v>
      </c>
      <c r="J16">
        <f t="shared" si="0"/>
        <v>0</v>
      </c>
    </row>
    <row r="17" spans="1:10" x14ac:dyDescent="0.25">
      <c r="A17">
        <v>1975</v>
      </c>
      <c r="B17" t="s">
        <v>84</v>
      </c>
      <c r="C17" t="s">
        <v>85</v>
      </c>
      <c r="D17" t="s">
        <v>86</v>
      </c>
      <c r="E17">
        <v>120</v>
      </c>
      <c r="G17">
        <v>1497</v>
      </c>
      <c r="H17">
        <v>120</v>
      </c>
      <c r="I17">
        <v>511</v>
      </c>
      <c r="J17">
        <f t="shared" si="0"/>
        <v>0</v>
      </c>
    </row>
    <row r="18" spans="1:10" x14ac:dyDescent="0.25">
      <c r="A18">
        <v>1975</v>
      </c>
      <c r="B18" t="s">
        <v>84</v>
      </c>
      <c r="C18" t="s">
        <v>88</v>
      </c>
      <c r="D18" t="s">
        <v>86</v>
      </c>
      <c r="E18">
        <v>120</v>
      </c>
      <c r="G18">
        <v>1497</v>
      </c>
      <c r="H18">
        <v>120</v>
      </c>
      <c r="I18">
        <v>859</v>
      </c>
      <c r="J18">
        <f t="shared" si="0"/>
        <v>0</v>
      </c>
    </row>
    <row r="19" spans="1:10" x14ac:dyDescent="0.25">
      <c r="A19">
        <v>1976</v>
      </c>
      <c r="B19" t="s">
        <v>84</v>
      </c>
      <c r="C19" t="s">
        <v>87</v>
      </c>
      <c r="D19" t="s">
        <v>86</v>
      </c>
      <c r="I19">
        <v>22</v>
      </c>
      <c r="J19">
        <f t="shared" si="0"/>
        <v>0</v>
      </c>
    </row>
    <row r="20" spans="1:10" x14ac:dyDescent="0.25">
      <c r="A20">
        <v>1976</v>
      </c>
      <c r="B20" t="s">
        <v>84</v>
      </c>
      <c r="C20" t="s">
        <v>85</v>
      </c>
      <c r="D20" t="s">
        <v>86</v>
      </c>
      <c r="E20">
        <v>120</v>
      </c>
      <c r="G20">
        <v>1804</v>
      </c>
      <c r="H20">
        <v>120</v>
      </c>
      <c r="I20">
        <v>695</v>
      </c>
      <c r="J20">
        <f t="shared" si="0"/>
        <v>0</v>
      </c>
    </row>
    <row r="21" spans="1:10" x14ac:dyDescent="0.25">
      <c r="A21">
        <v>1976</v>
      </c>
      <c r="B21" t="s">
        <v>84</v>
      </c>
      <c r="C21" t="s">
        <v>88</v>
      </c>
      <c r="D21" t="s">
        <v>86</v>
      </c>
      <c r="E21">
        <v>120</v>
      </c>
      <c r="G21">
        <v>1804</v>
      </c>
      <c r="H21">
        <v>120</v>
      </c>
      <c r="I21">
        <v>1156</v>
      </c>
      <c r="J21">
        <f t="shared" si="0"/>
        <v>0</v>
      </c>
    </row>
    <row r="22" spans="1:10" x14ac:dyDescent="0.25">
      <c r="A22">
        <v>1977</v>
      </c>
      <c r="B22" t="s">
        <v>84</v>
      </c>
      <c r="C22" t="s">
        <v>87</v>
      </c>
      <c r="D22" t="s">
        <v>86</v>
      </c>
      <c r="E22">
        <v>40</v>
      </c>
      <c r="G22">
        <v>861</v>
      </c>
      <c r="H22">
        <v>40</v>
      </c>
      <c r="J22">
        <f t="shared" si="0"/>
        <v>0</v>
      </c>
    </row>
    <row r="23" spans="1:10" x14ac:dyDescent="0.25">
      <c r="A23">
        <v>1977</v>
      </c>
      <c r="B23" t="s">
        <v>84</v>
      </c>
      <c r="C23" t="s">
        <v>85</v>
      </c>
      <c r="D23" t="s">
        <v>86</v>
      </c>
      <c r="E23">
        <v>110</v>
      </c>
      <c r="G23">
        <v>1792</v>
      </c>
      <c r="H23">
        <v>110</v>
      </c>
      <c r="J23">
        <f t="shared" si="0"/>
        <v>0</v>
      </c>
    </row>
    <row r="24" spans="1:10" x14ac:dyDescent="0.25">
      <c r="A24">
        <v>1977</v>
      </c>
      <c r="B24" t="s">
        <v>84</v>
      </c>
      <c r="C24" t="s">
        <v>88</v>
      </c>
      <c r="D24" t="s">
        <v>86</v>
      </c>
      <c r="E24">
        <v>150</v>
      </c>
      <c r="G24">
        <v>2653</v>
      </c>
      <c r="H24">
        <v>150</v>
      </c>
      <c r="J24">
        <f t="shared" si="0"/>
        <v>0</v>
      </c>
    </row>
    <row r="25" spans="1:10" x14ac:dyDescent="0.25">
      <c r="A25">
        <v>1978</v>
      </c>
      <c r="B25" t="s">
        <v>84</v>
      </c>
      <c r="C25" t="s">
        <v>87</v>
      </c>
      <c r="D25" t="s">
        <v>86</v>
      </c>
      <c r="E25">
        <v>30</v>
      </c>
      <c r="G25">
        <v>893</v>
      </c>
      <c r="H25">
        <v>30</v>
      </c>
      <c r="I25">
        <v>81</v>
      </c>
      <c r="J25">
        <f t="shared" si="0"/>
        <v>0</v>
      </c>
    </row>
    <row r="26" spans="1:10" x14ac:dyDescent="0.25">
      <c r="A26">
        <v>1978</v>
      </c>
      <c r="B26" t="s">
        <v>84</v>
      </c>
      <c r="C26" t="s">
        <v>85</v>
      </c>
      <c r="D26" t="s">
        <v>86</v>
      </c>
      <c r="E26">
        <v>98</v>
      </c>
      <c r="G26">
        <v>1897</v>
      </c>
      <c r="H26">
        <v>98</v>
      </c>
      <c r="I26">
        <v>884</v>
      </c>
      <c r="J26">
        <f t="shared" si="0"/>
        <v>0</v>
      </c>
    </row>
    <row r="27" spans="1:10" x14ac:dyDescent="0.25">
      <c r="A27">
        <v>1978</v>
      </c>
      <c r="B27" t="s">
        <v>84</v>
      </c>
      <c r="C27" t="s">
        <v>88</v>
      </c>
      <c r="D27" t="s">
        <v>86</v>
      </c>
      <c r="E27">
        <v>128</v>
      </c>
      <c r="G27">
        <v>2790</v>
      </c>
      <c r="H27">
        <v>128</v>
      </c>
      <c r="I27">
        <v>1442</v>
      </c>
      <c r="J27">
        <f t="shared" si="0"/>
        <v>0</v>
      </c>
    </row>
    <row r="28" spans="1:10" x14ac:dyDescent="0.25">
      <c r="A28">
        <v>1979</v>
      </c>
      <c r="B28" t="s">
        <v>84</v>
      </c>
      <c r="C28" t="s">
        <v>87</v>
      </c>
      <c r="D28" t="s">
        <v>86</v>
      </c>
      <c r="E28">
        <v>20</v>
      </c>
      <c r="G28">
        <v>780</v>
      </c>
      <c r="H28">
        <v>20</v>
      </c>
      <c r="I28">
        <v>93</v>
      </c>
      <c r="J28">
        <f t="shared" si="0"/>
        <v>0</v>
      </c>
    </row>
    <row r="29" spans="1:10" x14ac:dyDescent="0.25">
      <c r="A29">
        <v>1979</v>
      </c>
      <c r="B29" t="s">
        <v>84</v>
      </c>
      <c r="C29" t="s">
        <v>85</v>
      </c>
      <c r="D29" t="s">
        <v>86</v>
      </c>
      <c r="E29">
        <v>52</v>
      </c>
      <c r="G29">
        <v>1725</v>
      </c>
      <c r="H29">
        <v>52</v>
      </c>
      <c r="I29">
        <v>948</v>
      </c>
      <c r="J29">
        <f t="shared" si="0"/>
        <v>0</v>
      </c>
    </row>
    <row r="30" spans="1:10" x14ac:dyDescent="0.25">
      <c r="A30">
        <v>1979</v>
      </c>
      <c r="B30" t="s">
        <v>84</v>
      </c>
      <c r="C30" t="s">
        <v>88</v>
      </c>
      <c r="D30" t="s">
        <v>86</v>
      </c>
      <c r="E30">
        <v>72</v>
      </c>
      <c r="G30">
        <v>2505</v>
      </c>
      <c r="H30">
        <v>72</v>
      </c>
      <c r="I30">
        <v>1490</v>
      </c>
      <c r="J30">
        <f t="shared" si="0"/>
        <v>0</v>
      </c>
    </row>
    <row r="31" spans="1:10" x14ac:dyDescent="0.25">
      <c r="A31">
        <v>1980</v>
      </c>
      <c r="B31" t="s">
        <v>84</v>
      </c>
      <c r="C31" t="s">
        <v>87</v>
      </c>
      <c r="D31" t="s">
        <v>86</v>
      </c>
      <c r="E31">
        <v>10</v>
      </c>
      <c r="G31">
        <v>580</v>
      </c>
      <c r="H31">
        <v>10</v>
      </c>
      <c r="I31">
        <v>109</v>
      </c>
      <c r="J31">
        <f t="shared" si="0"/>
        <v>0</v>
      </c>
    </row>
    <row r="32" spans="1:10" x14ac:dyDescent="0.25">
      <c r="A32">
        <v>1980</v>
      </c>
      <c r="B32" t="s">
        <v>84</v>
      </c>
      <c r="C32" t="s">
        <v>85</v>
      </c>
      <c r="D32" t="s">
        <v>86</v>
      </c>
      <c r="E32">
        <v>30</v>
      </c>
      <c r="G32">
        <v>1401</v>
      </c>
      <c r="H32">
        <v>30</v>
      </c>
      <c r="I32">
        <v>1009</v>
      </c>
      <c r="J32">
        <f t="shared" si="0"/>
        <v>0</v>
      </c>
    </row>
    <row r="33" spans="1:10" x14ac:dyDescent="0.25">
      <c r="A33">
        <v>1980</v>
      </c>
      <c r="B33" t="s">
        <v>84</v>
      </c>
      <c r="C33" t="s">
        <v>88</v>
      </c>
      <c r="D33" t="s">
        <v>86</v>
      </c>
      <c r="E33">
        <v>40</v>
      </c>
      <c r="G33">
        <v>1981</v>
      </c>
      <c r="H33">
        <v>40</v>
      </c>
      <c r="I33">
        <v>1445</v>
      </c>
      <c r="J33">
        <f t="shared" si="0"/>
        <v>0</v>
      </c>
    </row>
    <row r="34" spans="1:10" x14ac:dyDescent="0.25">
      <c r="A34">
        <v>1981</v>
      </c>
      <c r="B34" t="s">
        <v>84</v>
      </c>
      <c r="C34" t="s">
        <v>87</v>
      </c>
      <c r="D34" t="s">
        <v>86</v>
      </c>
      <c r="E34">
        <v>12</v>
      </c>
      <c r="G34">
        <v>380</v>
      </c>
      <c r="H34">
        <v>18</v>
      </c>
      <c r="I34">
        <v>112</v>
      </c>
      <c r="J34">
        <f t="shared" si="0"/>
        <v>6</v>
      </c>
    </row>
    <row r="35" spans="1:10" x14ac:dyDescent="0.25">
      <c r="A35">
        <v>1981</v>
      </c>
      <c r="B35" t="s">
        <v>84</v>
      </c>
      <c r="C35" t="s">
        <v>85</v>
      </c>
      <c r="D35" t="s">
        <v>86</v>
      </c>
      <c r="E35">
        <v>30</v>
      </c>
      <c r="G35">
        <v>1136</v>
      </c>
      <c r="H35">
        <v>75</v>
      </c>
      <c r="I35">
        <v>1028</v>
      </c>
      <c r="J35">
        <f t="shared" si="0"/>
        <v>45</v>
      </c>
    </row>
    <row r="36" spans="1:10" x14ac:dyDescent="0.25">
      <c r="A36">
        <v>1981</v>
      </c>
      <c r="B36" t="s">
        <v>84</v>
      </c>
      <c r="C36" t="s">
        <v>88</v>
      </c>
      <c r="D36" t="s">
        <v>86</v>
      </c>
      <c r="E36">
        <v>42</v>
      </c>
      <c r="G36">
        <v>1516</v>
      </c>
      <c r="H36">
        <v>93</v>
      </c>
      <c r="I36">
        <v>1713</v>
      </c>
      <c r="J36">
        <f t="shared" si="0"/>
        <v>51</v>
      </c>
    </row>
    <row r="37" spans="1:10" x14ac:dyDescent="0.25">
      <c r="A37">
        <v>1982</v>
      </c>
      <c r="B37" t="s">
        <v>84</v>
      </c>
      <c r="C37" t="s">
        <v>87</v>
      </c>
      <c r="D37" t="s">
        <v>86</v>
      </c>
      <c r="E37">
        <v>25</v>
      </c>
      <c r="G37">
        <v>443</v>
      </c>
      <c r="H37">
        <v>25</v>
      </c>
      <c r="I37">
        <v>132</v>
      </c>
      <c r="J37">
        <f t="shared" si="0"/>
        <v>0</v>
      </c>
    </row>
    <row r="38" spans="1:10" x14ac:dyDescent="0.25">
      <c r="A38">
        <v>1982</v>
      </c>
      <c r="B38" t="s">
        <v>84</v>
      </c>
      <c r="C38" t="s">
        <v>85</v>
      </c>
      <c r="D38" t="s">
        <v>86</v>
      </c>
      <c r="E38">
        <v>155</v>
      </c>
      <c r="G38">
        <v>1384</v>
      </c>
      <c r="H38">
        <v>143</v>
      </c>
      <c r="I38">
        <v>997</v>
      </c>
      <c r="J38">
        <f t="shared" si="0"/>
        <v>-12</v>
      </c>
    </row>
    <row r="39" spans="1:10" x14ac:dyDescent="0.25">
      <c r="A39">
        <v>1982</v>
      </c>
      <c r="B39" t="s">
        <v>84</v>
      </c>
      <c r="C39" t="s">
        <v>88</v>
      </c>
      <c r="D39" t="s">
        <v>86</v>
      </c>
      <c r="E39">
        <v>180</v>
      </c>
      <c r="G39">
        <v>1827</v>
      </c>
      <c r="H39">
        <v>168</v>
      </c>
      <c r="I39">
        <v>1808</v>
      </c>
      <c r="J39">
        <f t="shared" si="0"/>
        <v>-12</v>
      </c>
    </row>
    <row r="40" spans="1:10" x14ac:dyDescent="0.25">
      <c r="A40">
        <v>1983</v>
      </c>
      <c r="B40" t="s">
        <v>84</v>
      </c>
      <c r="C40" t="s">
        <v>87</v>
      </c>
      <c r="D40" t="s">
        <v>86</v>
      </c>
      <c r="E40">
        <v>20</v>
      </c>
      <c r="G40">
        <v>368</v>
      </c>
      <c r="H40">
        <v>20</v>
      </c>
      <c r="I40">
        <v>127</v>
      </c>
      <c r="J40">
        <f t="shared" si="0"/>
        <v>0</v>
      </c>
    </row>
    <row r="41" spans="1:10" x14ac:dyDescent="0.25">
      <c r="A41">
        <v>1983</v>
      </c>
      <c r="B41" t="s">
        <v>84</v>
      </c>
      <c r="C41" t="s">
        <v>85</v>
      </c>
      <c r="D41" t="s">
        <v>86</v>
      </c>
      <c r="E41">
        <v>135</v>
      </c>
      <c r="G41">
        <v>1247</v>
      </c>
      <c r="H41">
        <v>122</v>
      </c>
      <c r="I41">
        <v>1067</v>
      </c>
      <c r="J41">
        <f t="shared" si="0"/>
        <v>-13</v>
      </c>
    </row>
    <row r="42" spans="1:10" x14ac:dyDescent="0.25">
      <c r="A42">
        <v>1983</v>
      </c>
      <c r="B42" t="s">
        <v>84</v>
      </c>
      <c r="C42" t="s">
        <v>88</v>
      </c>
      <c r="D42" t="s">
        <v>86</v>
      </c>
      <c r="E42">
        <v>155</v>
      </c>
      <c r="G42">
        <v>1615</v>
      </c>
      <c r="H42">
        <v>142</v>
      </c>
      <c r="I42">
        <v>1826</v>
      </c>
      <c r="J42">
        <f t="shared" si="0"/>
        <v>-13</v>
      </c>
    </row>
    <row r="43" spans="1:10" x14ac:dyDescent="0.25">
      <c r="A43">
        <v>1984</v>
      </c>
      <c r="B43" t="s">
        <v>84</v>
      </c>
      <c r="C43" t="s">
        <v>87</v>
      </c>
      <c r="D43" t="s">
        <v>86</v>
      </c>
      <c r="E43">
        <v>18</v>
      </c>
      <c r="G43">
        <v>342</v>
      </c>
      <c r="H43">
        <v>18</v>
      </c>
      <c r="I43">
        <v>140</v>
      </c>
      <c r="J43">
        <f t="shared" si="0"/>
        <v>0</v>
      </c>
    </row>
    <row r="44" spans="1:10" x14ac:dyDescent="0.25">
      <c r="A44">
        <v>1984</v>
      </c>
      <c r="B44" t="s">
        <v>84</v>
      </c>
      <c r="C44" t="s">
        <v>85</v>
      </c>
      <c r="D44" t="s">
        <v>86</v>
      </c>
      <c r="E44">
        <v>90</v>
      </c>
      <c r="G44">
        <v>994</v>
      </c>
      <c r="H44">
        <v>90</v>
      </c>
      <c r="I44">
        <v>1140</v>
      </c>
      <c r="J44">
        <f t="shared" si="0"/>
        <v>0</v>
      </c>
    </row>
    <row r="45" spans="1:10" x14ac:dyDescent="0.25">
      <c r="A45">
        <v>1984</v>
      </c>
      <c r="B45" t="s">
        <v>84</v>
      </c>
      <c r="C45" t="s">
        <v>88</v>
      </c>
      <c r="D45" t="s">
        <v>86</v>
      </c>
      <c r="E45">
        <v>108</v>
      </c>
      <c r="G45">
        <v>1336</v>
      </c>
      <c r="H45">
        <v>108</v>
      </c>
      <c r="I45">
        <v>1904</v>
      </c>
      <c r="J45">
        <f t="shared" si="0"/>
        <v>0</v>
      </c>
    </row>
    <row r="46" spans="1:10" x14ac:dyDescent="0.25">
      <c r="A46">
        <v>1985</v>
      </c>
      <c r="B46" t="s">
        <v>84</v>
      </c>
      <c r="C46" t="s">
        <v>87</v>
      </c>
      <c r="D46" t="s">
        <v>86</v>
      </c>
      <c r="E46">
        <v>23</v>
      </c>
      <c r="G46">
        <v>355</v>
      </c>
      <c r="H46">
        <v>23</v>
      </c>
      <c r="I46">
        <v>147</v>
      </c>
      <c r="J46">
        <f t="shared" si="0"/>
        <v>0</v>
      </c>
    </row>
    <row r="47" spans="1:10" x14ac:dyDescent="0.25">
      <c r="A47">
        <v>1985</v>
      </c>
      <c r="B47" t="s">
        <v>84</v>
      </c>
      <c r="C47" t="s">
        <v>85</v>
      </c>
      <c r="D47" t="s">
        <v>86</v>
      </c>
      <c r="E47">
        <v>100</v>
      </c>
      <c r="G47">
        <v>989</v>
      </c>
      <c r="H47">
        <v>88</v>
      </c>
      <c r="I47">
        <v>1145</v>
      </c>
      <c r="J47">
        <f t="shared" si="0"/>
        <v>-12</v>
      </c>
    </row>
    <row r="48" spans="1:10" x14ac:dyDescent="0.25">
      <c r="A48">
        <v>1985</v>
      </c>
      <c r="B48" t="s">
        <v>84</v>
      </c>
      <c r="C48" t="s">
        <v>88</v>
      </c>
      <c r="D48" t="s">
        <v>86</v>
      </c>
      <c r="E48">
        <v>123</v>
      </c>
      <c r="G48">
        <v>1344</v>
      </c>
      <c r="H48">
        <v>111</v>
      </c>
      <c r="I48">
        <v>1943</v>
      </c>
      <c r="J48">
        <f t="shared" si="0"/>
        <v>-12</v>
      </c>
    </row>
    <row r="49" spans="1:10" x14ac:dyDescent="0.25">
      <c r="A49">
        <v>1986</v>
      </c>
      <c r="B49" t="s">
        <v>84</v>
      </c>
      <c r="C49" t="s">
        <v>87</v>
      </c>
      <c r="D49" t="s">
        <v>86</v>
      </c>
      <c r="E49">
        <v>25</v>
      </c>
      <c r="G49">
        <v>279</v>
      </c>
      <c r="H49">
        <v>25</v>
      </c>
      <c r="I49">
        <v>169</v>
      </c>
      <c r="J49">
        <f t="shared" si="0"/>
        <v>0</v>
      </c>
    </row>
    <row r="50" spans="1:10" x14ac:dyDescent="0.25">
      <c r="A50">
        <v>1986</v>
      </c>
      <c r="B50" t="s">
        <v>84</v>
      </c>
      <c r="C50" t="s">
        <v>85</v>
      </c>
      <c r="D50" t="s">
        <v>86</v>
      </c>
      <c r="E50">
        <v>100</v>
      </c>
      <c r="G50">
        <v>1108</v>
      </c>
      <c r="H50">
        <v>84</v>
      </c>
      <c r="I50">
        <v>1164</v>
      </c>
      <c r="J50">
        <f t="shared" si="0"/>
        <v>-16</v>
      </c>
    </row>
    <row r="51" spans="1:10" x14ac:dyDescent="0.25">
      <c r="A51">
        <v>1986</v>
      </c>
      <c r="B51" t="s">
        <v>84</v>
      </c>
      <c r="C51" t="s">
        <v>88</v>
      </c>
      <c r="D51" t="s">
        <v>86</v>
      </c>
      <c r="E51">
        <v>125</v>
      </c>
      <c r="G51">
        <v>1387</v>
      </c>
      <c r="H51">
        <v>109</v>
      </c>
      <c r="I51">
        <v>2046</v>
      </c>
      <c r="J51">
        <f t="shared" si="0"/>
        <v>-16</v>
      </c>
    </row>
    <row r="52" spans="1:10" x14ac:dyDescent="0.25">
      <c r="A52">
        <v>1987</v>
      </c>
      <c r="B52" t="s">
        <v>84</v>
      </c>
      <c r="C52" t="s">
        <v>87</v>
      </c>
      <c r="D52" t="s">
        <v>86</v>
      </c>
      <c r="E52">
        <v>32</v>
      </c>
      <c r="G52">
        <v>259</v>
      </c>
      <c r="H52">
        <v>32</v>
      </c>
      <c r="J52">
        <f t="shared" si="0"/>
        <v>0</v>
      </c>
    </row>
    <row r="53" spans="1:10" x14ac:dyDescent="0.25">
      <c r="A53">
        <v>1987</v>
      </c>
      <c r="B53" t="s">
        <v>84</v>
      </c>
      <c r="C53" t="s">
        <v>85</v>
      </c>
      <c r="D53" t="s">
        <v>23</v>
      </c>
      <c r="E53">
        <v>85</v>
      </c>
      <c r="G53">
        <v>1086</v>
      </c>
      <c r="H53">
        <v>76</v>
      </c>
      <c r="J53">
        <f t="shared" si="0"/>
        <v>-9</v>
      </c>
    </row>
    <row r="54" spans="1:10" x14ac:dyDescent="0.25">
      <c r="A54">
        <v>1987</v>
      </c>
      <c r="B54" t="s">
        <v>84</v>
      </c>
      <c r="C54" t="s">
        <v>85</v>
      </c>
      <c r="D54" t="s">
        <v>86</v>
      </c>
      <c r="E54">
        <v>85</v>
      </c>
      <c r="G54">
        <v>1086</v>
      </c>
      <c r="H54">
        <v>76</v>
      </c>
      <c r="J54">
        <f t="shared" si="0"/>
        <v>-9</v>
      </c>
    </row>
    <row r="55" spans="1:10" x14ac:dyDescent="0.25">
      <c r="A55">
        <v>1987</v>
      </c>
      <c r="B55" t="s">
        <v>84</v>
      </c>
      <c r="C55" t="s">
        <v>85</v>
      </c>
      <c r="D55" t="s">
        <v>89</v>
      </c>
      <c r="J55">
        <f t="shared" si="0"/>
        <v>0</v>
      </c>
    </row>
    <row r="56" spans="1:10" x14ac:dyDescent="0.25">
      <c r="A56">
        <v>1987</v>
      </c>
      <c r="B56" t="s">
        <v>84</v>
      </c>
      <c r="C56" t="s">
        <v>88</v>
      </c>
      <c r="D56" t="s">
        <v>23</v>
      </c>
      <c r="E56">
        <v>185</v>
      </c>
      <c r="G56">
        <v>2194</v>
      </c>
      <c r="H56">
        <v>160</v>
      </c>
      <c r="I56">
        <v>2240</v>
      </c>
      <c r="J56">
        <f t="shared" si="0"/>
        <v>-25</v>
      </c>
    </row>
    <row r="57" spans="1:10" x14ac:dyDescent="0.25">
      <c r="A57">
        <v>1988</v>
      </c>
      <c r="B57" t="s">
        <v>84</v>
      </c>
      <c r="C57" t="s">
        <v>87</v>
      </c>
      <c r="D57" t="s">
        <v>86</v>
      </c>
      <c r="E57">
        <v>34</v>
      </c>
      <c r="G57">
        <v>281</v>
      </c>
      <c r="H57">
        <v>34</v>
      </c>
      <c r="J57">
        <f t="shared" si="0"/>
        <v>0</v>
      </c>
    </row>
    <row r="58" spans="1:10" x14ac:dyDescent="0.25">
      <c r="A58">
        <v>1988</v>
      </c>
      <c r="B58" t="s">
        <v>84</v>
      </c>
      <c r="C58" t="s">
        <v>85</v>
      </c>
      <c r="D58" t="s">
        <v>23</v>
      </c>
      <c r="E58">
        <v>100</v>
      </c>
      <c r="G58">
        <v>1073</v>
      </c>
      <c r="H58">
        <v>70</v>
      </c>
      <c r="J58">
        <f t="shared" si="0"/>
        <v>-30</v>
      </c>
    </row>
    <row r="59" spans="1:10" x14ac:dyDescent="0.25">
      <c r="A59">
        <v>1988</v>
      </c>
      <c r="B59" t="s">
        <v>84</v>
      </c>
      <c r="C59" t="s">
        <v>85</v>
      </c>
      <c r="D59" t="s">
        <v>86</v>
      </c>
      <c r="E59">
        <v>100</v>
      </c>
      <c r="G59">
        <v>1073</v>
      </c>
      <c r="H59">
        <v>70</v>
      </c>
      <c r="J59">
        <f t="shared" si="0"/>
        <v>-30</v>
      </c>
    </row>
    <row r="60" spans="1:10" x14ac:dyDescent="0.25">
      <c r="A60">
        <v>1988</v>
      </c>
      <c r="B60" t="s">
        <v>84</v>
      </c>
      <c r="C60" t="s">
        <v>85</v>
      </c>
      <c r="D60" t="s">
        <v>89</v>
      </c>
      <c r="J60">
        <f t="shared" si="0"/>
        <v>0</v>
      </c>
    </row>
    <row r="61" spans="1:10" x14ac:dyDescent="0.25">
      <c r="A61">
        <v>1988</v>
      </c>
      <c r="B61" t="s">
        <v>84</v>
      </c>
      <c r="C61" t="s">
        <v>88</v>
      </c>
      <c r="D61" t="s">
        <v>23</v>
      </c>
      <c r="E61">
        <v>100</v>
      </c>
      <c r="G61">
        <v>1073</v>
      </c>
      <c r="H61">
        <v>70</v>
      </c>
      <c r="I61">
        <v>2405</v>
      </c>
      <c r="J61">
        <f t="shared" si="0"/>
        <v>-30</v>
      </c>
    </row>
    <row r="62" spans="1:10" x14ac:dyDescent="0.25">
      <c r="A62">
        <v>1989</v>
      </c>
      <c r="B62" t="s">
        <v>84</v>
      </c>
      <c r="C62" t="s">
        <v>87</v>
      </c>
      <c r="D62" t="s">
        <v>23</v>
      </c>
      <c r="E62">
        <v>41</v>
      </c>
      <c r="G62">
        <v>328</v>
      </c>
      <c r="H62">
        <v>41</v>
      </c>
      <c r="J62">
        <f t="shared" si="0"/>
        <v>0</v>
      </c>
    </row>
    <row r="63" spans="1:10" x14ac:dyDescent="0.25">
      <c r="A63">
        <v>1989</v>
      </c>
      <c r="B63" t="s">
        <v>84</v>
      </c>
      <c r="C63" t="s">
        <v>87</v>
      </c>
      <c r="D63" t="s">
        <v>86</v>
      </c>
      <c r="E63">
        <v>41</v>
      </c>
      <c r="G63">
        <v>328</v>
      </c>
      <c r="H63">
        <v>41</v>
      </c>
      <c r="J63">
        <f t="shared" si="0"/>
        <v>0</v>
      </c>
    </row>
    <row r="64" spans="1:10" x14ac:dyDescent="0.25">
      <c r="A64">
        <v>1989</v>
      </c>
      <c r="B64" t="s">
        <v>84</v>
      </c>
      <c r="C64" t="s">
        <v>87</v>
      </c>
      <c r="D64" t="s">
        <v>89</v>
      </c>
      <c r="J64">
        <f t="shared" si="0"/>
        <v>0</v>
      </c>
    </row>
    <row r="65" spans="1:10" x14ac:dyDescent="0.25">
      <c r="A65">
        <v>1989</v>
      </c>
      <c r="B65" t="s">
        <v>84</v>
      </c>
      <c r="C65" t="s">
        <v>85</v>
      </c>
      <c r="D65" t="s">
        <v>23</v>
      </c>
      <c r="E65">
        <v>200</v>
      </c>
      <c r="G65">
        <v>1428</v>
      </c>
      <c r="H65">
        <v>111</v>
      </c>
      <c r="J65">
        <f t="shared" si="0"/>
        <v>-89</v>
      </c>
    </row>
    <row r="66" spans="1:10" x14ac:dyDescent="0.25">
      <c r="A66">
        <v>1989</v>
      </c>
      <c r="B66" t="s">
        <v>84</v>
      </c>
      <c r="C66" t="s">
        <v>85</v>
      </c>
      <c r="D66" t="s">
        <v>86</v>
      </c>
      <c r="E66">
        <v>200</v>
      </c>
      <c r="G66">
        <v>1428</v>
      </c>
      <c r="H66">
        <v>111</v>
      </c>
      <c r="J66">
        <f t="shared" si="0"/>
        <v>-89</v>
      </c>
    </row>
    <row r="67" spans="1:10" x14ac:dyDescent="0.25">
      <c r="A67">
        <v>1989</v>
      </c>
      <c r="B67" t="s">
        <v>84</v>
      </c>
      <c r="C67" t="s">
        <v>85</v>
      </c>
      <c r="D67" t="s">
        <v>89</v>
      </c>
      <c r="J67">
        <f t="shared" ref="J67:J130" si="1">H67-E67</f>
        <v>0</v>
      </c>
    </row>
    <row r="68" spans="1:10" x14ac:dyDescent="0.25">
      <c r="A68">
        <v>1989</v>
      </c>
      <c r="B68" t="s">
        <v>84</v>
      </c>
      <c r="C68" t="s">
        <v>88</v>
      </c>
      <c r="D68" t="s">
        <v>23</v>
      </c>
      <c r="E68">
        <v>241</v>
      </c>
      <c r="G68">
        <v>1756</v>
      </c>
      <c r="H68">
        <v>152</v>
      </c>
      <c r="I68">
        <v>2391</v>
      </c>
      <c r="J68">
        <f t="shared" si="1"/>
        <v>-89</v>
      </c>
    </row>
    <row r="69" spans="1:10" x14ac:dyDescent="0.25">
      <c r="A69">
        <v>1990</v>
      </c>
      <c r="B69" t="s">
        <v>84</v>
      </c>
      <c r="C69" t="s">
        <v>87</v>
      </c>
      <c r="D69" t="s">
        <v>23</v>
      </c>
      <c r="E69">
        <v>49</v>
      </c>
      <c r="G69">
        <v>259</v>
      </c>
      <c r="H69">
        <v>49</v>
      </c>
      <c r="J69">
        <f t="shared" si="1"/>
        <v>0</v>
      </c>
    </row>
    <row r="70" spans="1:10" x14ac:dyDescent="0.25">
      <c r="A70">
        <v>1990</v>
      </c>
      <c r="B70" t="s">
        <v>84</v>
      </c>
      <c r="C70" t="s">
        <v>87</v>
      </c>
      <c r="D70" t="s">
        <v>86</v>
      </c>
      <c r="E70">
        <v>49</v>
      </c>
      <c r="G70">
        <v>259</v>
      </c>
      <c r="H70">
        <v>49</v>
      </c>
      <c r="J70">
        <f t="shared" si="1"/>
        <v>0</v>
      </c>
    </row>
    <row r="71" spans="1:10" x14ac:dyDescent="0.25">
      <c r="A71">
        <v>1990</v>
      </c>
      <c r="B71" t="s">
        <v>84</v>
      </c>
      <c r="C71" t="s">
        <v>87</v>
      </c>
      <c r="D71" t="s">
        <v>89</v>
      </c>
      <c r="J71">
        <f t="shared" si="1"/>
        <v>0</v>
      </c>
    </row>
    <row r="72" spans="1:10" x14ac:dyDescent="0.25">
      <c r="A72">
        <v>1990</v>
      </c>
      <c r="B72" t="s">
        <v>84</v>
      </c>
      <c r="C72" t="s">
        <v>85</v>
      </c>
      <c r="D72" t="s">
        <v>23</v>
      </c>
      <c r="E72">
        <v>270</v>
      </c>
      <c r="G72">
        <v>1217</v>
      </c>
      <c r="H72">
        <v>130</v>
      </c>
      <c r="J72">
        <f t="shared" si="1"/>
        <v>-140</v>
      </c>
    </row>
    <row r="73" spans="1:10" x14ac:dyDescent="0.25">
      <c r="A73">
        <v>1990</v>
      </c>
      <c r="B73" t="s">
        <v>84</v>
      </c>
      <c r="C73" t="s">
        <v>85</v>
      </c>
      <c r="D73" t="s">
        <v>86</v>
      </c>
      <c r="E73">
        <v>270</v>
      </c>
      <c r="G73">
        <v>1217</v>
      </c>
      <c r="H73">
        <v>130</v>
      </c>
      <c r="J73">
        <f t="shared" si="1"/>
        <v>-140</v>
      </c>
    </row>
    <row r="74" spans="1:10" x14ac:dyDescent="0.25">
      <c r="A74">
        <v>1990</v>
      </c>
      <c r="B74" t="s">
        <v>84</v>
      </c>
      <c r="C74" t="s">
        <v>85</v>
      </c>
      <c r="D74" t="s">
        <v>89</v>
      </c>
      <c r="J74">
        <f t="shared" si="1"/>
        <v>0</v>
      </c>
    </row>
    <row r="75" spans="1:10" x14ac:dyDescent="0.25">
      <c r="A75">
        <v>1990</v>
      </c>
      <c r="B75" t="s">
        <v>84</v>
      </c>
      <c r="C75" t="s">
        <v>88</v>
      </c>
      <c r="D75" t="s">
        <v>23</v>
      </c>
      <c r="E75">
        <v>319</v>
      </c>
      <c r="G75">
        <v>1476</v>
      </c>
      <c r="H75">
        <v>179</v>
      </c>
      <c r="J75">
        <f t="shared" si="1"/>
        <v>-140</v>
      </c>
    </row>
    <row r="76" spans="1:10" x14ac:dyDescent="0.25">
      <c r="A76">
        <v>1991</v>
      </c>
      <c r="B76" t="s">
        <v>84</v>
      </c>
      <c r="C76" t="s">
        <v>87</v>
      </c>
      <c r="D76" t="s">
        <v>23</v>
      </c>
      <c r="E76">
        <v>78</v>
      </c>
      <c r="F76">
        <v>936</v>
      </c>
      <c r="G76">
        <v>422</v>
      </c>
      <c r="H76">
        <v>78</v>
      </c>
      <c r="J76">
        <f t="shared" si="1"/>
        <v>0</v>
      </c>
    </row>
    <row r="77" spans="1:10" x14ac:dyDescent="0.25">
      <c r="A77">
        <v>1991</v>
      </c>
      <c r="B77" t="s">
        <v>84</v>
      </c>
      <c r="C77" t="s">
        <v>87</v>
      </c>
      <c r="D77" t="s">
        <v>86</v>
      </c>
      <c r="E77">
        <v>49</v>
      </c>
      <c r="F77">
        <v>585</v>
      </c>
      <c r="G77">
        <v>270</v>
      </c>
      <c r="H77">
        <v>49</v>
      </c>
      <c r="J77">
        <f t="shared" si="1"/>
        <v>0</v>
      </c>
    </row>
    <row r="78" spans="1:10" x14ac:dyDescent="0.25">
      <c r="A78">
        <v>1991</v>
      </c>
      <c r="B78" t="s">
        <v>84</v>
      </c>
      <c r="C78" t="s">
        <v>87</v>
      </c>
      <c r="D78" t="s">
        <v>89</v>
      </c>
      <c r="E78">
        <v>29</v>
      </c>
      <c r="F78">
        <v>351</v>
      </c>
      <c r="G78">
        <v>152</v>
      </c>
      <c r="H78">
        <v>29</v>
      </c>
      <c r="J78">
        <f t="shared" si="1"/>
        <v>0</v>
      </c>
    </row>
    <row r="79" spans="1:10" x14ac:dyDescent="0.25">
      <c r="A79">
        <v>1991</v>
      </c>
      <c r="B79" t="s">
        <v>84</v>
      </c>
      <c r="C79" t="s">
        <v>85</v>
      </c>
      <c r="D79" t="s">
        <v>23</v>
      </c>
      <c r="E79">
        <v>401</v>
      </c>
      <c r="F79">
        <v>2352</v>
      </c>
      <c r="G79">
        <v>1321</v>
      </c>
      <c r="H79">
        <v>224</v>
      </c>
      <c r="J79">
        <f t="shared" si="1"/>
        <v>-177</v>
      </c>
    </row>
    <row r="80" spans="1:10" x14ac:dyDescent="0.25">
      <c r="A80">
        <v>1991</v>
      </c>
      <c r="B80" t="s">
        <v>84</v>
      </c>
      <c r="C80" t="s">
        <v>85</v>
      </c>
      <c r="D80" t="s">
        <v>86</v>
      </c>
      <c r="E80">
        <v>244</v>
      </c>
      <c r="F80">
        <v>2052</v>
      </c>
      <c r="G80">
        <v>1155</v>
      </c>
      <c r="H80">
        <v>156</v>
      </c>
      <c r="J80">
        <f t="shared" si="1"/>
        <v>-88</v>
      </c>
    </row>
    <row r="81" spans="1:10" x14ac:dyDescent="0.25">
      <c r="A81">
        <v>1991</v>
      </c>
      <c r="B81" t="s">
        <v>84</v>
      </c>
      <c r="C81" t="s">
        <v>85</v>
      </c>
      <c r="D81" t="s">
        <v>89</v>
      </c>
      <c r="E81">
        <v>157</v>
      </c>
      <c r="F81">
        <v>300</v>
      </c>
      <c r="G81">
        <v>166</v>
      </c>
      <c r="H81">
        <v>68</v>
      </c>
      <c r="J81">
        <f t="shared" si="1"/>
        <v>-89</v>
      </c>
    </row>
    <row r="82" spans="1:10" x14ac:dyDescent="0.25">
      <c r="A82">
        <v>1991</v>
      </c>
      <c r="B82" t="s">
        <v>84</v>
      </c>
      <c r="C82" t="s">
        <v>88</v>
      </c>
      <c r="D82" t="s">
        <v>23</v>
      </c>
      <c r="E82">
        <v>479</v>
      </c>
      <c r="F82">
        <v>3288</v>
      </c>
      <c r="G82">
        <v>1743</v>
      </c>
      <c r="H82">
        <v>302</v>
      </c>
      <c r="I82">
        <v>2912</v>
      </c>
      <c r="J82">
        <f t="shared" si="1"/>
        <v>-177</v>
      </c>
    </row>
    <row r="83" spans="1:10" x14ac:dyDescent="0.25">
      <c r="A83">
        <v>1992</v>
      </c>
      <c r="B83" t="s">
        <v>84</v>
      </c>
      <c r="C83" t="s">
        <v>87</v>
      </c>
      <c r="D83" t="s">
        <v>23</v>
      </c>
      <c r="E83">
        <v>80</v>
      </c>
      <c r="F83">
        <v>882</v>
      </c>
      <c r="G83">
        <v>368</v>
      </c>
      <c r="H83">
        <v>80</v>
      </c>
      <c r="J83">
        <f t="shared" si="1"/>
        <v>0</v>
      </c>
    </row>
    <row r="84" spans="1:10" x14ac:dyDescent="0.25">
      <c r="A84">
        <v>1992</v>
      </c>
      <c r="B84" t="s">
        <v>84</v>
      </c>
      <c r="C84" t="s">
        <v>87</v>
      </c>
      <c r="D84" t="s">
        <v>86</v>
      </c>
      <c r="E84">
        <v>49</v>
      </c>
      <c r="F84">
        <v>557</v>
      </c>
      <c r="G84">
        <v>220</v>
      </c>
      <c r="H84">
        <v>49</v>
      </c>
      <c r="J84">
        <f t="shared" si="1"/>
        <v>0</v>
      </c>
    </row>
    <row r="85" spans="1:10" x14ac:dyDescent="0.25">
      <c r="A85">
        <v>1992</v>
      </c>
      <c r="B85" t="s">
        <v>84</v>
      </c>
      <c r="C85" t="s">
        <v>87</v>
      </c>
      <c r="D85" t="s">
        <v>89</v>
      </c>
      <c r="E85">
        <v>31</v>
      </c>
      <c r="F85">
        <v>325</v>
      </c>
      <c r="G85">
        <v>148</v>
      </c>
      <c r="H85">
        <v>31</v>
      </c>
      <c r="J85">
        <f t="shared" si="1"/>
        <v>0</v>
      </c>
    </row>
    <row r="86" spans="1:10" x14ac:dyDescent="0.25">
      <c r="A86">
        <v>1992</v>
      </c>
      <c r="B86" t="s">
        <v>84</v>
      </c>
      <c r="C86" t="s">
        <v>85</v>
      </c>
      <c r="D86" t="s">
        <v>23</v>
      </c>
      <c r="E86">
        <v>390</v>
      </c>
      <c r="F86">
        <v>2063</v>
      </c>
      <c r="G86">
        <v>1351</v>
      </c>
      <c r="H86">
        <v>321</v>
      </c>
      <c r="J86">
        <f t="shared" si="1"/>
        <v>-69</v>
      </c>
    </row>
    <row r="87" spans="1:10" x14ac:dyDescent="0.25">
      <c r="A87">
        <v>1992</v>
      </c>
      <c r="B87" t="s">
        <v>84</v>
      </c>
      <c r="C87" t="s">
        <v>85</v>
      </c>
      <c r="D87" t="s">
        <v>86</v>
      </c>
      <c r="E87">
        <v>250</v>
      </c>
      <c r="F87">
        <v>1767</v>
      </c>
      <c r="G87">
        <v>1133</v>
      </c>
      <c r="H87">
        <v>226</v>
      </c>
      <c r="J87">
        <f t="shared" si="1"/>
        <v>-24</v>
      </c>
    </row>
    <row r="88" spans="1:10" x14ac:dyDescent="0.25">
      <c r="A88">
        <v>1992</v>
      </c>
      <c r="B88" t="s">
        <v>84</v>
      </c>
      <c r="C88" t="s">
        <v>85</v>
      </c>
      <c r="D88" t="s">
        <v>89</v>
      </c>
      <c r="E88">
        <v>140</v>
      </c>
      <c r="F88">
        <v>296</v>
      </c>
      <c r="G88">
        <v>218</v>
      </c>
      <c r="H88">
        <v>95</v>
      </c>
      <c r="J88">
        <f t="shared" si="1"/>
        <v>-45</v>
      </c>
    </row>
    <row r="89" spans="1:10" x14ac:dyDescent="0.25">
      <c r="A89">
        <v>1992</v>
      </c>
      <c r="B89" t="s">
        <v>84</v>
      </c>
      <c r="C89" t="s">
        <v>88</v>
      </c>
      <c r="D89" t="s">
        <v>23</v>
      </c>
      <c r="E89">
        <v>470</v>
      </c>
      <c r="F89">
        <v>2945</v>
      </c>
      <c r="G89">
        <v>1719</v>
      </c>
      <c r="H89">
        <v>401</v>
      </c>
      <c r="I89">
        <v>2779</v>
      </c>
      <c r="J89">
        <f t="shared" si="1"/>
        <v>-69</v>
      </c>
    </row>
    <row r="90" spans="1:10" x14ac:dyDescent="0.25">
      <c r="A90">
        <v>1993</v>
      </c>
      <c r="B90" t="s">
        <v>84</v>
      </c>
      <c r="C90" t="s">
        <v>87</v>
      </c>
      <c r="D90" t="s">
        <v>23</v>
      </c>
      <c r="E90">
        <v>80</v>
      </c>
      <c r="F90">
        <v>1000</v>
      </c>
      <c r="G90">
        <v>411</v>
      </c>
      <c r="H90">
        <v>80</v>
      </c>
      <c r="J90">
        <f t="shared" si="1"/>
        <v>0</v>
      </c>
    </row>
    <row r="91" spans="1:10" x14ac:dyDescent="0.25">
      <c r="A91">
        <v>1993</v>
      </c>
      <c r="B91" t="s">
        <v>84</v>
      </c>
      <c r="C91" t="s">
        <v>87</v>
      </c>
      <c r="D91" t="s">
        <v>86</v>
      </c>
      <c r="E91">
        <v>49</v>
      </c>
      <c r="F91">
        <v>652</v>
      </c>
      <c r="G91">
        <v>255</v>
      </c>
      <c r="H91">
        <v>49</v>
      </c>
      <c r="J91">
        <f t="shared" si="1"/>
        <v>0</v>
      </c>
    </row>
    <row r="92" spans="1:10" x14ac:dyDescent="0.25">
      <c r="A92">
        <v>1993</v>
      </c>
      <c r="B92" t="s">
        <v>84</v>
      </c>
      <c r="C92" t="s">
        <v>87</v>
      </c>
      <c r="D92" t="s">
        <v>89</v>
      </c>
      <c r="E92">
        <v>31</v>
      </c>
      <c r="F92">
        <v>348</v>
      </c>
      <c r="G92">
        <v>156</v>
      </c>
      <c r="H92">
        <v>31</v>
      </c>
      <c r="J92">
        <f t="shared" si="1"/>
        <v>0</v>
      </c>
    </row>
    <row r="93" spans="1:10" x14ac:dyDescent="0.25">
      <c r="A93">
        <v>1993</v>
      </c>
      <c r="B93" t="s">
        <v>84</v>
      </c>
      <c r="C93" t="s">
        <v>85</v>
      </c>
      <c r="D93" t="s">
        <v>23</v>
      </c>
      <c r="E93">
        <v>350</v>
      </c>
      <c r="F93">
        <v>2469</v>
      </c>
      <c r="G93">
        <v>1559</v>
      </c>
      <c r="H93">
        <v>305</v>
      </c>
      <c r="J93">
        <f t="shared" si="1"/>
        <v>-45</v>
      </c>
    </row>
    <row r="94" spans="1:10" x14ac:dyDescent="0.25">
      <c r="A94">
        <v>1993</v>
      </c>
      <c r="B94" t="s">
        <v>84</v>
      </c>
      <c r="C94" t="s">
        <v>85</v>
      </c>
      <c r="D94" t="s">
        <v>86</v>
      </c>
      <c r="E94">
        <v>210</v>
      </c>
      <c r="F94">
        <v>2143</v>
      </c>
      <c r="G94">
        <v>1322</v>
      </c>
      <c r="H94">
        <v>209</v>
      </c>
      <c r="J94">
        <f t="shared" si="1"/>
        <v>-1</v>
      </c>
    </row>
    <row r="95" spans="1:10" x14ac:dyDescent="0.25">
      <c r="A95">
        <v>1993</v>
      </c>
      <c r="B95" t="s">
        <v>84</v>
      </c>
      <c r="C95" t="s">
        <v>85</v>
      </c>
      <c r="D95" t="s">
        <v>89</v>
      </c>
      <c r="E95">
        <v>140</v>
      </c>
      <c r="F95">
        <v>326</v>
      </c>
      <c r="G95">
        <v>237</v>
      </c>
      <c r="H95">
        <v>96</v>
      </c>
      <c r="J95">
        <f t="shared" si="1"/>
        <v>-44</v>
      </c>
    </row>
    <row r="96" spans="1:10" x14ac:dyDescent="0.25">
      <c r="A96">
        <v>1993</v>
      </c>
      <c r="B96" t="s">
        <v>84</v>
      </c>
      <c r="C96" t="s">
        <v>88</v>
      </c>
      <c r="D96" t="s">
        <v>23</v>
      </c>
      <c r="E96">
        <v>430</v>
      </c>
      <c r="F96">
        <v>3469</v>
      </c>
      <c r="G96">
        <v>1970</v>
      </c>
      <c r="H96">
        <v>385</v>
      </c>
      <c r="I96">
        <v>3018</v>
      </c>
      <c r="J96">
        <f t="shared" si="1"/>
        <v>-45</v>
      </c>
    </row>
    <row r="97" spans="1:10" x14ac:dyDescent="0.25">
      <c r="A97">
        <v>1994</v>
      </c>
      <c r="B97" t="s">
        <v>84</v>
      </c>
      <c r="C97" t="s">
        <v>87</v>
      </c>
      <c r="D97" t="s">
        <v>23</v>
      </c>
      <c r="E97">
        <v>79</v>
      </c>
      <c r="F97">
        <v>1198</v>
      </c>
      <c r="G97">
        <v>497</v>
      </c>
      <c r="H97">
        <v>79</v>
      </c>
      <c r="J97">
        <f t="shared" si="1"/>
        <v>0</v>
      </c>
    </row>
    <row r="98" spans="1:10" x14ac:dyDescent="0.25">
      <c r="A98">
        <v>1994</v>
      </c>
      <c r="B98" t="s">
        <v>84</v>
      </c>
      <c r="C98" t="s">
        <v>87</v>
      </c>
      <c r="D98" t="s">
        <v>86</v>
      </c>
      <c r="E98">
        <v>49</v>
      </c>
      <c r="F98">
        <v>838</v>
      </c>
      <c r="G98">
        <v>334</v>
      </c>
      <c r="H98">
        <v>49</v>
      </c>
      <c r="J98">
        <f t="shared" si="1"/>
        <v>0</v>
      </c>
    </row>
    <row r="99" spans="1:10" x14ac:dyDescent="0.25">
      <c r="A99">
        <v>1994</v>
      </c>
      <c r="B99" t="s">
        <v>84</v>
      </c>
      <c r="C99" t="s">
        <v>87</v>
      </c>
      <c r="D99" t="s">
        <v>89</v>
      </c>
      <c r="E99">
        <v>30</v>
      </c>
      <c r="F99">
        <v>360</v>
      </c>
      <c r="G99">
        <v>163</v>
      </c>
      <c r="H99">
        <v>30</v>
      </c>
      <c r="J99">
        <f t="shared" si="1"/>
        <v>0</v>
      </c>
    </row>
    <row r="100" spans="1:10" x14ac:dyDescent="0.25">
      <c r="A100">
        <v>1994</v>
      </c>
      <c r="B100" t="s">
        <v>84</v>
      </c>
      <c r="C100" t="s">
        <v>85</v>
      </c>
      <c r="D100" t="s">
        <v>23</v>
      </c>
      <c r="E100">
        <v>425</v>
      </c>
      <c r="F100">
        <v>3409</v>
      </c>
      <c r="G100">
        <v>2163</v>
      </c>
      <c r="H100">
        <v>305</v>
      </c>
      <c r="J100">
        <f t="shared" si="1"/>
        <v>-120</v>
      </c>
    </row>
    <row r="101" spans="1:10" x14ac:dyDescent="0.25">
      <c r="A101">
        <v>1994</v>
      </c>
      <c r="B101" t="s">
        <v>84</v>
      </c>
      <c r="C101" t="s">
        <v>85</v>
      </c>
      <c r="D101" t="s">
        <v>86</v>
      </c>
      <c r="E101">
        <v>250</v>
      </c>
      <c r="F101">
        <v>3115</v>
      </c>
      <c r="G101">
        <v>1956</v>
      </c>
      <c r="H101">
        <v>247</v>
      </c>
      <c r="J101">
        <f t="shared" si="1"/>
        <v>-3</v>
      </c>
    </row>
    <row r="102" spans="1:10" x14ac:dyDescent="0.25">
      <c r="A102">
        <v>1994</v>
      </c>
      <c r="B102" t="s">
        <v>84</v>
      </c>
      <c r="C102" t="s">
        <v>85</v>
      </c>
      <c r="D102" t="s">
        <v>89</v>
      </c>
      <c r="E102">
        <v>175</v>
      </c>
      <c r="F102">
        <v>294</v>
      </c>
      <c r="G102">
        <v>207</v>
      </c>
      <c r="H102">
        <v>58</v>
      </c>
      <c r="J102">
        <f t="shared" si="1"/>
        <v>-117</v>
      </c>
    </row>
    <row r="103" spans="1:10" x14ac:dyDescent="0.25">
      <c r="A103">
        <v>1994</v>
      </c>
      <c r="B103" t="s">
        <v>84</v>
      </c>
      <c r="C103" t="s">
        <v>88</v>
      </c>
      <c r="D103" t="s">
        <v>23</v>
      </c>
      <c r="E103">
        <v>504</v>
      </c>
      <c r="F103">
        <v>4607</v>
      </c>
      <c r="G103">
        <v>2660</v>
      </c>
      <c r="H103">
        <v>384</v>
      </c>
      <c r="I103">
        <v>3170</v>
      </c>
      <c r="J103">
        <f t="shared" si="1"/>
        <v>-120</v>
      </c>
    </row>
    <row r="104" spans="1:10" x14ac:dyDescent="0.25">
      <c r="A104">
        <v>1995</v>
      </c>
      <c r="B104" t="s">
        <v>84</v>
      </c>
      <c r="C104" t="s">
        <v>87</v>
      </c>
      <c r="D104" t="s">
        <v>23</v>
      </c>
      <c r="E104">
        <v>79</v>
      </c>
      <c r="F104">
        <v>1324</v>
      </c>
      <c r="G104">
        <v>497</v>
      </c>
      <c r="H104">
        <v>79</v>
      </c>
      <c r="J104">
        <f t="shared" si="1"/>
        <v>0</v>
      </c>
    </row>
    <row r="105" spans="1:10" x14ac:dyDescent="0.25">
      <c r="A105">
        <v>1995</v>
      </c>
      <c r="B105" t="s">
        <v>84</v>
      </c>
      <c r="C105" t="s">
        <v>87</v>
      </c>
      <c r="D105" t="s">
        <v>86</v>
      </c>
      <c r="E105">
        <v>49</v>
      </c>
      <c r="F105">
        <v>985</v>
      </c>
      <c r="G105">
        <v>371</v>
      </c>
      <c r="H105">
        <v>49</v>
      </c>
      <c r="J105">
        <f t="shared" si="1"/>
        <v>0</v>
      </c>
    </row>
    <row r="106" spans="1:10" x14ac:dyDescent="0.25">
      <c r="A106">
        <v>1995</v>
      </c>
      <c r="B106" t="s">
        <v>84</v>
      </c>
      <c r="C106" t="s">
        <v>87</v>
      </c>
      <c r="D106" t="s">
        <v>89</v>
      </c>
      <c r="E106">
        <v>30</v>
      </c>
      <c r="F106">
        <v>339</v>
      </c>
      <c r="G106">
        <v>126</v>
      </c>
      <c r="H106">
        <v>30</v>
      </c>
      <c r="J106">
        <f t="shared" si="1"/>
        <v>0</v>
      </c>
    </row>
    <row r="107" spans="1:10" x14ac:dyDescent="0.25">
      <c r="A107">
        <v>1995</v>
      </c>
      <c r="B107" t="s">
        <v>84</v>
      </c>
      <c r="C107" t="s">
        <v>85</v>
      </c>
      <c r="D107" t="s">
        <v>23</v>
      </c>
      <c r="E107">
        <v>360</v>
      </c>
      <c r="F107">
        <v>3600</v>
      </c>
      <c r="G107">
        <v>2363</v>
      </c>
      <c r="H107">
        <v>285</v>
      </c>
      <c r="J107">
        <f t="shared" si="1"/>
        <v>-75</v>
      </c>
    </row>
    <row r="108" spans="1:10" x14ac:dyDescent="0.25">
      <c r="A108">
        <v>1995</v>
      </c>
      <c r="B108" t="s">
        <v>84</v>
      </c>
      <c r="C108" t="s">
        <v>85</v>
      </c>
      <c r="D108" t="s">
        <v>86</v>
      </c>
      <c r="E108">
        <v>240</v>
      </c>
      <c r="F108">
        <v>3382</v>
      </c>
      <c r="G108">
        <v>2208</v>
      </c>
      <c r="H108">
        <v>240</v>
      </c>
      <c r="J108">
        <f t="shared" si="1"/>
        <v>0</v>
      </c>
    </row>
    <row r="109" spans="1:10" x14ac:dyDescent="0.25">
      <c r="A109">
        <v>1995</v>
      </c>
      <c r="B109" t="s">
        <v>84</v>
      </c>
      <c r="C109" t="s">
        <v>85</v>
      </c>
      <c r="D109" t="s">
        <v>89</v>
      </c>
      <c r="E109">
        <v>120</v>
      </c>
      <c r="F109">
        <v>218</v>
      </c>
      <c r="G109">
        <v>155</v>
      </c>
      <c r="H109">
        <v>45</v>
      </c>
      <c r="J109">
        <f t="shared" si="1"/>
        <v>-75</v>
      </c>
    </row>
    <row r="110" spans="1:10" x14ac:dyDescent="0.25">
      <c r="A110">
        <v>1995</v>
      </c>
      <c r="B110" t="s">
        <v>84</v>
      </c>
      <c r="C110" t="s">
        <v>88</v>
      </c>
      <c r="D110" t="s">
        <v>23</v>
      </c>
      <c r="E110">
        <v>439</v>
      </c>
      <c r="F110">
        <v>4924</v>
      </c>
      <c r="G110">
        <v>2860</v>
      </c>
      <c r="H110">
        <v>364</v>
      </c>
      <c r="I110">
        <v>3185</v>
      </c>
      <c r="J110">
        <f t="shared" si="1"/>
        <v>-75</v>
      </c>
    </row>
    <row r="111" spans="1:10" x14ac:dyDescent="0.25">
      <c r="A111">
        <v>1996</v>
      </c>
      <c r="B111" t="s">
        <v>84</v>
      </c>
      <c r="C111" t="s">
        <v>87</v>
      </c>
      <c r="D111" t="s">
        <v>23</v>
      </c>
      <c r="E111">
        <v>75</v>
      </c>
      <c r="F111">
        <v>1561</v>
      </c>
      <c r="G111">
        <v>604</v>
      </c>
      <c r="H111">
        <v>75</v>
      </c>
      <c r="J111">
        <f t="shared" si="1"/>
        <v>0</v>
      </c>
    </row>
    <row r="112" spans="1:10" x14ac:dyDescent="0.25">
      <c r="A112">
        <v>1996</v>
      </c>
      <c r="B112" t="s">
        <v>84</v>
      </c>
      <c r="C112" t="s">
        <v>87</v>
      </c>
      <c r="D112" t="s">
        <v>86</v>
      </c>
      <c r="E112">
        <v>49</v>
      </c>
      <c r="F112">
        <v>1161</v>
      </c>
      <c r="G112">
        <v>450</v>
      </c>
      <c r="H112">
        <v>49</v>
      </c>
      <c r="J112">
        <f t="shared" si="1"/>
        <v>0</v>
      </c>
    </row>
    <row r="113" spans="1:10" x14ac:dyDescent="0.25">
      <c r="A113">
        <v>1996</v>
      </c>
      <c r="B113" t="s">
        <v>84</v>
      </c>
      <c r="C113" t="s">
        <v>87</v>
      </c>
      <c r="D113" t="s">
        <v>89</v>
      </c>
      <c r="E113">
        <v>26</v>
      </c>
      <c r="F113">
        <v>400</v>
      </c>
      <c r="G113">
        <v>154</v>
      </c>
      <c r="H113">
        <v>26</v>
      </c>
      <c r="J113">
        <f t="shared" si="1"/>
        <v>0</v>
      </c>
    </row>
    <row r="114" spans="1:10" x14ac:dyDescent="0.25">
      <c r="A114">
        <v>1996</v>
      </c>
      <c r="B114" t="s">
        <v>84</v>
      </c>
      <c r="C114" t="s">
        <v>85</v>
      </c>
      <c r="D114" t="s">
        <v>23</v>
      </c>
      <c r="E114">
        <v>240</v>
      </c>
      <c r="F114">
        <v>3702</v>
      </c>
      <c r="G114">
        <v>2439</v>
      </c>
      <c r="H114">
        <v>208</v>
      </c>
      <c r="J114">
        <f t="shared" si="1"/>
        <v>-32</v>
      </c>
    </row>
    <row r="115" spans="1:10" x14ac:dyDescent="0.25">
      <c r="A115">
        <v>1996</v>
      </c>
      <c r="B115" t="s">
        <v>84</v>
      </c>
      <c r="C115" t="s">
        <v>85</v>
      </c>
      <c r="D115" t="s">
        <v>86</v>
      </c>
      <c r="E115">
        <v>170</v>
      </c>
      <c r="F115">
        <v>3499</v>
      </c>
      <c r="G115">
        <v>2312</v>
      </c>
      <c r="H115">
        <v>170</v>
      </c>
      <c r="J115">
        <f t="shared" si="1"/>
        <v>0</v>
      </c>
    </row>
    <row r="116" spans="1:10" x14ac:dyDescent="0.25">
      <c r="A116">
        <v>1996</v>
      </c>
      <c r="B116" t="s">
        <v>84</v>
      </c>
      <c r="C116" t="s">
        <v>85</v>
      </c>
      <c r="D116" t="s">
        <v>89</v>
      </c>
      <c r="E116">
        <v>70</v>
      </c>
      <c r="F116">
        <v>203</v>
      </c>
      <c r="G116">
        <v>127</v>
      </c>
      <c r="H116">
        <v>38</v>
      </c>
      <c r="J116">
        <f t="shared" si="1"/>
        <v>-32</v>
      </c>
    </row>
    <row r="117" spans="1:10" x14ac:dyDescent="0.25">
      <c r="A117">
        <v>1996</v>
      </c>
      <c r="B117" t="s">
        <v>84</v>
      </c>
      <c r="C117" t="s">
        <v>88</v>
      </c>
      <c r="D117" t="s">
        <v>23</v>
      </c>
      <c r="E117">
        <v>315</v>
      </c>
      <c r="F117">
        <v>5263</v>
      </c>
      <c r="G117">
        <v>3043</v>
      </c>
      <c r="H117">
        <v>283</v>
      </c>
      <c r="I117">
        <v>3297</v>
      </c>
      <c r="J117">
        <f t="shared" si="1"/>
        <v>-32</v>
      </c>
    </row>
    <row r="118" spans="1:10" x14ac:dyDescent="0.25">
      <c r="A118">
        <v>1997</v>
      </c>
      <c r="B118" t="s">
        <v>84</v>
      </c>
      <c r="C118" t="s">
        <v>87</v>
      </c>
      <c r="D118" t="s">
        <v>23</v>
      </c>
      <c r="E118">
        <v>60</v>
      </c>
      <c r="F118">
        <v>1425</v>
      </c>
      <c r="G118">
        <v>619</v>
      </c>
      <c r="H118">
        <v>60</v>
      </c>
      <c r="J118">
        <f t="shared" si="1"/>
        <v>0</v>
      </c>
    </row>
    <row r="119" spans="1:10" x14ac:dyDescent="0.25">
      <c r="A119">
        <v>1997</v>
      </c>
      <c r="B119" t="s">
        <v>84</v>
      </c>
      <c r="C119" t="s">
        <v>87</v>
      </c>
      <c r="D119" t="s">
        <v>86</v>
      </c>
      <c r="E119">
        <v>40</v>
      </c>
      <c r="F119">
        <v>1026</v>
      </c>
      <c r="G119">
        <v>436</v>
      </c>
      <c r="H119">
        <v>40</v>
      </c>
      <c r="J119">
        <f t="shared" si="1"/>
        <v>0</v>
      </c>
    </row>
    <row r="120" spans="1:10" x14ac:dyDescent="0.25">
      <c r="A120">
        <v>1997</v>
      </c>
      <c r="B120" t="s">
        <v>84</v>
      </c>
      <c r="C120" t="s">
        <v>87</v>
      </c>
      <c r="D120" t="s">
        <v>89</v>
      </c>
      <c r="E120">
        <v>20</v>
      </c>
      <c r="F120">
        <v>399</v>
      </c>
      <c r="G120">
        <v>183</v>
      </c>
      <c r="H120">
        <v>20</v>
      </c>
      <c r="J120">
        <f t="shared" si="1"/>
        <v>0</v>
      </c>
    </row>
    <row r="121" spans="1:10" x14ac:dyDescent="0.25">
      <c r="A121">
        <v>1997</v>
      </c>
      <c r="B121" t="s">
        <v>84</v>
      </c>
      <c r="C121" t="s">
        <v>85</v>
      </c>
      <c r="D121" t="s">
        <v>23</v>
      </c>
      <c r="E121">
        <v>151</v>
      </c>
      <c r="F121">
        <v>3454</v>
      </c>
      <c r="G121">
        <v>2224</v>
      </c>
      <c r="H121">
        <v>133</v>
      </c>
      <c r="J121">
        <f t="shared" si="1"/>
        <v>-18</v>
      </c>
    </row>
    <row r="122" spans="1:10" x14ac:dyDescent="0.25">
      <c r="A122">
        <v>1997</v>
      </c>
      <c r="B122" t="s">
        <v>84</v>
      </c>
      <c r="C122" t="s">
        <v>85</v>
      </c>
      <c r="D122" t="s">
        <v>86</v>
      </c>
      <c r="E122">
        <v>104</v>
      </c>
      <c r="F122">
        <v>3303</v>
      </c>
      <c r="G122">
        <v>2129</v>
      </c>
      <c r="H122">
        <v>104</v>
      </c>
      <c r="J122">
        <f t="shared" si="1"/>
        <v>0</v>
      </c>
    </row>
    <row r="123" spans="1:10" x14ac:dyDescent="0.25">
      <c r="A123">
        <v>1997</v>
      </c>
      <c r="B123" t="s">
        <v>84</v>
      </c>
      <c r="C123" t="s">
        <v>85</v>
      </c>
      <c r="D123" t="s">
        <v>89</v>
      </c>
      <c r="E123">
        <v>47</v>
      </c>
      <c r="F123">
        <v>151</v>
      </c>
      <c r="G123">
        <v>95</v>
      </c>
      <c r="H123">
        <v>29</v>
      </c>
      <c r="J123">
        <f t="shared" si="1"/>
        <v>-18</v>
      </c>
    </row>
    <row r="124" spans="1:10" x14ac:dyDescent="0.25">
      <c r="A124">
        <v>1997</v>
      </c>
      <c r="B124" t="s">
        <v>84</v>
      </c>
      <c r="C124" t="s">
        <v>88</v>
      </c>
      <c r="D124" t="s">
        <v>23</v>
      </c>
      <c r="E124">
        <v>211</v>
      </c>
      <c r="F124">
        <v>4879</v>
      </c>
      <c r="G124">
        <v>2843</v>
      </c>
      <c r="H124">
        <v>193</v>
      </c>
      <c r="I124">
        <v>3466</v>
      </c>
      <c r="J124">
        <f t="shared" si="1"/>
        <v>-18</v>
      </c>
    </row>
    <row r="125" spans="1:10" x14ac:dyDescent="0.25">
      <c r="A125">
        <v>1998</v>
      </c>
      <c r="B125" t="s">
        <v>84</v>
      </c>
      <c r="C125" t="s">
        <v>87</v>
      </c>
      <c r="D125" t="s">
        <v>23</v>
      </c>
      <c r="E125">
        <v>52</v>
      </c>
      <c r="F125">
        <v>1308</v>
      </c>
      <c r="G125">
        <v>461</v>
      </c>
      <c r="H125">
        <v>52</v>
      </c>
      <c r="J125">
        <f t="shared" si="1"/>
        <v>0</v>
      </c>
    </row>
    <row r="126" spans="1:10" x14ac:dyDescent="0.25">
      <c r="A126">
        <v>1998</v>
      </c>
      <c r="B126" t="s">
        <v>84</v>
      </c>
      <c r="C126" t="s">
        <v>87</v>
      </c>
      <c r="D126" t="s">
        <v>86</v>
      </c>
      <c r="E126">
        <v>35</v>
      </c>
      <c r="F126">
        <v>917</v>
      </c>
      <c r="G126">
        <v>297</v>
      </c>
      <c r="H126">
        <v>35</v>
      </c>
      <c r="J126">
        <f t="shared" si="1"/>
        <v>0</v>
      </c>
    </row>
    <row r="127" spans="1:10" x14ac:dyDescent="0.25">
      <c r="A127">
        <v>1998</v>
      </c>
      <c r="B127" t="s">
        <v>84</v>
      </c>
      <c r="C127" t="s">
        <v>87</v>
      </c>
      <c r="D127" t="s">
        <v>89</v>
      </c>
      <c r="E127">
        <v>17</v>
      </c>
      <c r="F127">
        <v>391</v>
      </c>
      <c r="G127">
        <v>164</v>
      </c>
      <c r="H127">
        <v>17</v>
      </c>
      <c r="J127">
        <f t="shared" si="1"/>
        <v>0</v>
      </c>
    </row>
    <row r="128" spans="1:10" x14ac:dyDescent="0.25">
      <c r="A128">
        <v>1998</v>
      </c>
      <c r="B128" t="s">
        <v>84</v>
      </c>
      <c r="C128" t="s">
        <v>85</v>
      </c>
      <c r="D128" t="s">
        <v>23</v>
      </c>
      <c r="E128">
        <v>100</v>
      </c>
      <c r="F128">
        <v>2960</v>
      </c>
      <c r="G128">
        <v>1725</v>
      </c>
      <c r="H128">
        <v>100</v>
      </c>
      <c r="J128">
        <f t="shared" si="1"/>
        <v>0</v>
      </c>
    </row>
    <row r="129" spans="1:10" x14ac:dyDescent="0.25">
      <c r="A129">
        <v>1998</v>
      </c>
      <c r="B129" t="s">
        <v>84</v>
      </c>
      <c r="C129" t="s">
        <v>85</v>
      </c>
      <c r="D129" t="s">
        <v>86</v>
      </c>
      <c r="E129">
        <v>70</v>
      </c>
      <c r="F129">
        <v>2798</v>
      </c>
      <c r="G129">
        <v>1623</v>
      </c>
      <c r="H129">
        <v>70</v>
      </c>
      <c r="J129">
        <f t="shared" si="1"/>
        <v>0</v>
      </c>
    </row>
    <row r="130" spans="1:10" x14ac:dyDescent="0.25">
      <c r="A130">
        <v>1998</v>
      </c>
      <c r="B130" t="s">
        <v>84</v>
      </c>
      <c r="C130" t="s">
        <v>85</v>
      </c>
      <c r="D130" t="s">
        <v>89</v>
      </c>
      <c r="E130">
        <v>30</v>
      </c>
      <c r="F130">
        <v>162</v>
      </c>
      <c r="G130">
        <v>102</v>
      </c>
      <c r="H130">
        <v>30</v>
      </c>
      <c r="J130">
        <f t="shared" si="1"/>
        <v>0</v>
      </c>
    </row>
    <row r="131" spans="1:10" x14ac:dyDescent="0.25">
      <c r="A131">
        <v>1998</v>
      </c>
      <c r="B131" t="s">
        <v>84</v>
      </c>
      <c r="C131" t="s">
        <v>88</v>
      </c>
      <c r="D131" t="s">
        <v>23</v>
      </c>
      <c r="E131">
        <v>152</v>
      </c>
      <c r="F131">
        <v>4268</v>
      </c>
      <c r="G131">
        <v>2186</v>
      </c>
      <c r="H131">
        <v>152</v>
      </c>
      <c r="I131">
        <v>3467</v>
      </c>
      <c r="J131">
        <f t="shared" ref="J131:J194" si="2">H131-E131</f>
        <v>0</v>
      </c>
    </row>
    <row r="132" spans="1:10" x14ac:dyDescent="0.25">
      <c r="A132">
        <v>1999</v>
      </c>
      <c r="B132" t="s">
        <v>84</v>
      </c>
      <c r="C132" t="s">
        <v>87</v>
      </c>
      <c r="D132" t="s">
        <v>23</v>
      </c>
      <c r="E132">
        <v>44</v>
      </c>
      <c r="F132">
        <v>928</v>
      </c>
      <c r="G132">
        <v>370</v>
      </c>
      <c r="H132">
        <v>44</v>
      </c>
      <c r="J132">
        <f t="shared" si="2"/>
        <v>0</v>
      </c>
    </row>
    <row r="133" spans="1:10" x14ac:dyDescent="0.25">
      <c r="A133">
        <v>1999</v>
      </c>
      <c r="B133" t="s">
        <v>84</v>
      </c>
      <c r="C133" t="s">
        <v>87</v>
      </c>
      <c r="D133" t="s">
        <v>86</v>
      </c>
      <c r="E133">
        <v>30</v>
      </c>
      <c r="F133">
        <v>630</v>
      </c>
      <c r="G133">
        <v>195</v>
      </c>
      <c r="H133">
        <v>30</v>
      </c>
      <c r="J133">
        <f t="shared" si="2"/>
        <v>0</v>
      </c>
    </row>
    <row r="134" spans="1:10" x14ac:dyDescent="0.25">
      <c r="A134">
        <v>1999</v>
      </c>
      <c r="B134" t="s">
        <v>84</v>
      </c>
      <c r="C134" t="s">
        <v>87</v>
      </c>
      <c r="D134" t="s">
        <v>89</v>
      </c>
      <c r="E134">
        <v>14</v>
      </c>
      <c r="F134">
        <v>298</v>
      </c>
      <c r="G134">
        <v>175</v>
      </c>
      <c r="H134">
        <v>14</v>
      </c>
      <c r="J134">
        <f t="shared" si="2"/>
        <v>0</v>
      </c>
    </row>
    <row r="135" spans="1:10" x14ac:dyDescent="0.25">
      <c r="A135">
        <v>1999</v>
      </c>
      <c r="B135" t="s">
        <v>84</v>
      </c>
      <c r="C135" t="s">
        <v>85</v>
      </c>
      <c r="D135" t="s">
        <v>23</v>
      </c>
      <c r="E135">
        <v>95</v>
      </c>
      <c r="F135">
        <v>2106</v>
      </c>
      <c r="G135">
        <v>1143</v>
      </c>
      <c r="H135">
        <v>90</v>
      </c>
      <c r="J135">
        <f t="shared" si="2"/>
        <v>-5</v>
      </c>
    </row>
    <row r="136" spans="1:10" x14ac:dyDescent="0.25">
      <c r="A136">
        <v>1999</v>
      </c>
      <c r="B136" t="s">
        <v>84</v>
      </c>
      <c r="C136" t="s">
        <v>85</v>
      </c>
      <c r="D136" t="s">
        <v>86</v>
      </c>
      <c r="E136">
        <v>60</v>
      </c>
      <c r="F136">
        <v>1917</v>
      </c>
      <c r="G136">
        <v>1025</v>
      </c>
      <c r="H136">
        <v>60</v>
      </c>
      <c r="J136">
        <f t="shared" si="2"/>
        <v>0</v>
      </c>
    </row>
    <row r="137" spans="1:10" x14ac:dyDescent="0.25">
      <c r="A137">
        <v>1999</v>
      </c>
      <c r="B137" t="s">
        <v>84</v>
      </c>
      <c r="C137" t="s">
        <v>85</v>
      </c>
      <c r="D137" t="s">
        <v>89</v>
      </c>
      <c r="E137">
        <v>35</v>
      </c>
      <c r="F137">
        <v>189</v>
      </c>
      <c r="G137">
        <v>118</v>
      </c>
      <c r="H137">
        <v>30</v>
      </c>
      <c r="J137">
        <f t="shared" si="2"/>
        <v>-5</v>
      </c>
    </row>
    <row r="138" spans="1:10" x14ac:dyDescent="0.25">
      <c r="A138">
        <v>1999</v>
      </c>
      <c r="B138" t="s">
        <v>84</v>
      </c>
      <c r="C138" t="s">
        <v>88</v>
      </c>
      <c r="D138" t="s">
        <v>23</v>
      </c>
      <c r="E138">
        <v>139</v>
      </c>
      <c r="F138">
        <v>3034</v>
      </c>
      <c r="G138">
        <v>1513</v>
      </c>
      <c r="H138">
        <v>134</v>
      </c>
      <c r="I138">
        <v>3555</v>
      </c>
      <c r="J138">
        <f t="shared" si="2"/>
        <v>-5</v>
      </c>
    </row>
    <row r="139" spans="1:10" x14ac:dyDescent="0.25">
      <c r="A139">
        <v>2000</v>
      </c>
      <c r="B139" t="s">
        <v>84</v>
      </c>
      <c r="C139" t="s">
        <v>87</v>
      </c>
      <c r="D139" t="s">
        <v>23</v>
      </c>
      <c r="E139">
        <v>39</v>
      </c>
      <c r="F139">
        <v>779</v>
      </c>
      <c r="G139">
        <v>317</v>
      </c>
      <c r="H139">
        <v>39</v>
      </c>
      <c r="J139">
        <f t="shared" si="2"/>
        <v>0</v>
      </c>
    </row>
    <row r="140" spans="1:10" x14ac:dyDescent="0.25">
      <c r="A140">
        <v>2000</v>
      </c>
      <c r="B140" t="s">
        <v>84</v>
      </c>
      <c r="C140" t="s">
        <v>87</v>
      </c>
      <c r="D140" t="s">
        <v>86</v>
      </c>
      <c r="E140">
        <v>27</v>
      </c>
      <c r="F140">
        <v>483</v>
      </c>
      <c r="G140">
        <v>153</v>
      </c>
      <c r="H140">
        <v>27</v>
      </c>
      <c r="J140">
        <f t="shared" si="2"/>
        <v>0</v>
      </c>
    </row>
    <row r="141" spans="1:10" x14ac:dyDescent="0.25">
      <c r="A141">
        <v>2000</v>
      </c>
      <c r="B141" t="s">
        <v>84</v>
      </c>
      <c r="C141" t="s">
        <v>87</v>
      </c>
      <c r="D141" t="s">
        <v>89</v>
      </c>
      <c r="E141">
        <v>12</v>
      </c>
      <c r="F141">
        <v>296</v>
      </c>
      <c r="G141">
        <v>164</v>
      </c>
      <c r="H141">
        <v>12</v>
      </c>
      <c r="J141">
        <f t="shared" si="2"/>
        <v>0</v>
      </c>
    </row>
    <row r="142" spans="1:10" x14ac:dyDescent="0.25">
      <c r="A142">
        <v>2000</v>
      </c>
      <c r="B142" t="s">
        <v>84</v>
      </c>
      <c r="C142" t="s">
        <v>85</v>
      </c>
      <c r="D142" t="s">
        <v>23</v>
      </c>
      <c r="E142">
        <v>70</v>
      </c>
      <c r="F142">
        <v>1672</v>
      </c>
      <c r="G142">
        <v>903</v>
      </c>
      <c r="H142">
        <v>80</v>
      </c>
      <c r="J142">
        <f t="shared" si="2"/>
        <v>10</v>
      </c>
    </row>
    <row r="143" spans="1:10" x14ac:dyDescent="0.25">
      <c r="A143">
        <v>2000</v>
      </c>
      <c r="B143" t="s">
        <v>84</v>
      </c>
      <c r="C143" t="s">
        <v>85</v>
      </c>
      <c r="D143" t="s">
        <v>86</v>
      </c>
      <c r="E143">
        <v>50</v>
      </c>
      <c r="F143">
        <v>1517</v>
      </c>
      <c r="G143">
        <v>821</v>
      </c>
      <c r="H143">
        <v>60</v>
      </c>
      <c r="J143">
        <f t="shared" si="2"/>
        <v>10</v>
      </c>
    </row>
    <row r="144" spans="1:10" x14ac:dyDescent="0.25">
      <c r="A144">
        <v>2000</v>
      </c>
      <c r="B144" t="s">
        <v>84</v>
      </c>
      <c r="C144" t="s">
        <v>85</v>
      </c>
      <c r="D144" t="s">
        <v>89</v>
      </c>
      <c r="E144">
        <v>20</v>
      </c>
      <c r="F144">
        <v>155</v>
      </c>
      <c r="G144">
        <v>82</v>
      </c>
      <c r="H144">
        <v>20</v>
      </c>
      <c r="J144">
        <f t="shared" si="2"/>
        <v>0</v>
      </c>
    </row>
    <row r="145" spans="1:10" x14ac:dyDescent="0.25">
      <c r="A145">
        <v>2000</v>
      </c>
      <c r="B145" t="s">
        <v>84</v>
      </c>
      <c r="C145" t="s">
        <v>88</v>
      </c>
      <c r="D145" t="s">
        <v>23</v>
      </c>
      <c r="E145">
        <v>109</v>
      </c>
      <c r="F145">
        <v>2451</v>
      </c>
      <c r="G145">
        <v>1220</v>
      </c>
      <c r="H145">
        <v>119</v>
      </c>
      <c r="I145">
        <v>3614</v>
      </c>
      <c r="J145">
        <f t="shared" si="2"/>
        <v>10</v>
      </c>
    </row>
    <row r="146" spans="1:10" x14ac:dyDescent="0.25">
      <c r="A146">
        <v>2001</v>
      </c>
      <c r="B146" t="s">
        <v>84</v>
      </c>
      <c r="C146" t="s">
        <v>87</v>
      </c>
      <c r="D146" t="s">
        <v>23</v>
      </c>
      <c r="E146">
        <v>40</v>
      </c>
      <c r="G146">
        <v>336</v>
      </c>
      <c r="H146">
        <v>40</v>
      </c>
      <c r="J146">
        <f t="shared" si="2"/>
        <v>0</v>
      </c>
    </row>
    <row r="147" spans="1:10" x14ac:dyDescent="0.25">
      <c r="A147">
        <v>2001</v>
      </c>
      <c r="B147" t="s">
        <v>84</v>
      </c>
      <c r="C147" t="s">
        <v>87</v>
      </c>
      <c r="D147" t="s">
        <v>86</v>
      </c>
      <c r="E147">
        <v>28</v>
      </c>
      <c r="G147">
        <v>149</v>
      </c>
      <c r="H147">
        <v>28</v>
      </c>
      <c r="J147">
        <f t="shared" si="2"/>
        <v>0</v>
      </c>
    </row>
    <row r="148" spans="1:10" x14ac:dyDescent="0.25">
      <c r="A148">
        <v>2001</v>
      </c>
      <c r="B148" t="s">
        <v>84</v>
      </c>
      <c r="C148" t="s">
        <v>87</v>
      </c>
      <c r="D148" t="s">
        <v>89</v>
      </c>
      <c r="E148">
        <v>12</v>
      </c>
      <c r="G148">
        <v>187</v>
      </c>
      <c r="H148">
        <v>12</v>
      </c>
      <c r="J148">
        <f t="shared" si="2"/>
        <v>0</v>
      </c>
    </row>
    <row r="149" spans="1:10" x14ac:dyDescent="0.25">
      <c r="A149">
        <v>2001</v>
      </c>
      <c r="B149" t="s">
        <v>84</v>
      </c>
      <c r="C149" t="s">
        <v>85</v>
      </c>
      <c r="D149" t="s">
        <v>23</v>
      </c>
      <c r="E149">
        <v>75</v>
      </c>
      <c r="G149">
        <v>967</v>
      </c>
      <c r="H149">
        <v>85</v>
      </c>
      <c r="J149">
        <f t="shared" si="2"/>
        <v>10</v>
      </c>
    </row>
    <row r="150" spans="1:10" x14ac:dyDescent="0.25">
      <c r="A150">
        <v>2001</v>
      </c>
      <c r="B150" t="s">
        <v>84</v>
      </c>
      <c r="C150" t="s">
        <v>85</v>
      </c>
      <c r="D150" t="s">
        <v>86</v>
      </c>
      <c r="E150">
        <v>55</v>
      </c>
      <c r="G150">
        <v>839</v>
      </c>
      <c r="H150">
        <v>65</v>
      </c>
      <c r="J150">
        <f t="shared" si="2"/>
        <v>10</v>
      </c>
    </row>
    <row r="151" spans="1:10" x14ac:dyDescent="0.25">
      <c r="A151">
        <v>2001</v>
      </c>
      <c r="B151" t="s">
        <v>84</v>
      </c>
      <c r="C151" t="s">
        <v>85</v>
      </c>
      <c r="D151" t="s">
        <v>89</v>
      </c>
      <c r="E151">
        <v>20</v>
      </c>
      <c r="G151">
        <v>128</v>
      </c>
      <c r="H151">
        <v>20</v>
      </c>
      <c r="J151">
        <f t="shared" si="2"/>
        <v>0</v>
      </c>
    </row>
    <row r="152" spans="1:10" x14ac:dyDescent="0.25">
      <c r="A152">
        <v>2001</v>
      </c>
      <c r="B152" t="s">
        <v>84</v>
      </c>
      <c r="C152" t="s">
        <v>88</v>
      </c>
      <c r="D152" t="s">
        <v>23</v>
      </c>
      <c r="E152">
        <v>115</v>
      </c>
      <c r="G152">
        <v>1303</v>
      </c>
      <c r="H152">
        <v>125</v>
      </c>
      <c r="I152">
        <v>3920</v>
      </c>
      <c r="J152">
        <f t="shared" si="2"/>
        <v>10</v>
      </c>
    </row>
    <row r="153" spans="1:10" x14ac:dyDescent="0.25">
      <c r="A153">
        <v>2002</v>
      </c>
      <c r="B153" t="s">
        <v>84</v>
      </c>
      <c r="C153" t="s">
        <v>87</v>
      </c>
      <c r="D153" t="s">
        <v>23</v>
      </c>
      <c r="E153">
        <v>43</v>
      </c>
      <c r="G153">
        <v>339</v>
      </c>
      <c r="H153">
        <v>43</v>
      </c>
      <c r="J153">
        <f t="shared" si="2"/>
        <v>0</v>
      </c>
    </row>
    <row r="154" spans="1:10" x14ac:dyDescent="0.25">
      <c r="A154">
        <v>2002</v>
      </c>
      <c r="B154" t="s">
        <v>84</v>
      </c>
      <c r="C154" t="s">
        <v>87</v>
      </c>
      <c r="D154" t="s">
        <v>86</v>
      </c>
      <c r="E154">
        <v>30</v>
      </c>
      <c r="G154">
        <v>168</v>
      </c>
      <c r="H154">
        <v>30</v>
      </c>
      <c r="J154">
        <f t="shared" si="2"/>
        <v>0</v>
      </c>
    </row>
    <row r="155" spans="1:10" x14ac:dyDescent="0.25">
      <c r="A155">
        <v>2002</v>
      </c>
      <c r="B155" t="s">
        <v>84</v>
      </c>
      <c r="C155" t="s">
        <v>87</v>
      </c>
      <c r="D155" t="s">
        <v>89</v>
      </c>
      <c r="E155">
        <v>13</v>
      </c>
      <c r="G155">
        <v>171</v>
      </c>
      <c r="H155">
        <v>13</v>
      </c>
      <c r="J155">
        <f t="shared" si="2"/>
        <v>0</v>
      </c>
    </row>
    <row r="156" spans="1:10" x14ac:dyDescent="0.25">
      <c r="A156">
        <v>2002</v>
      </c>
      <c r="B156" t="s">
        <v>84</v>
      </c>
      <c r="C156" t="s">
        <v>85</v>
      </c>
      <c r="D156" t="s">
        <v>23</v>
      </c>
      <c r="E156">
        <v>114</v>
      </c>
      <c r="G156">
        <v>1153</v>
      </c>
      <c r="H156">
        <v>112</v>
      </c>
      <c r="J156">
        <f t="shared" si="2"/>
        <v>-2</v>
      </c>
    </row>
    <row r="157" spans="1:10" x14ac:dyDescent="0.25">
      <c r="A157">
        <v>2002</v>
      </c>
      <c r="B157" t="s">
        <v>84</v>
      </c>
      <c r="C157" t="s">
        <v>85</v>
      </c>
      <c r="D157" t="s">
        <v>86</v>
      </c>
      <c r="E157">
        <v>90</v>
      </c>
      <c r="G157">
        <v>1012</v>
      </c>
      <c r="H157">
        <v>88</v>
      </c>
      <c r="J157">
        <f t="shared" si="2"/>
        <v>-2</v>
      </c>
    </row>
    <row r="158" spans="1:10" x14ac:dyDescent="0.25">
      <c r="A158">
        <v>2002</v>
      </c>
      <c r="B158" t="s">
        <v>84</v>
      </c>
      <c r="C158" t="s">
        <v>85</v>
      </c>
      <c r="D158" t="s">
        <v>89</v>
      </c>
      <c r="E158">
        <v>24</v>
      </c>
      <c r="G158">
        <v>141</v>
      </c>
      <c r="H158">
        <v>24</v>
      </c>
      <c r="J158">
        <f t="shared" si="2"/>
        <v>0</v>
      </c>
    </row>
    <row r="159" spans="1:10" x14ac:dyDescent="0.25">
      <c r="A159">
        <v>2002</v>
      </c>
      <c r="B159" t="s">
        <v>84</v>
      </c>
      <c r="C159" t="s">
        <v>88</v>
      </c>
      <c r="D159" t="s">
        <v>23</v>
      </c>
      <c r="E159">
        <v>157</v>
      </c>
      <c r="G159">
        <v>1492</v>
      </c>
      <c r="H159">
        <v>155</v>
      </c>
      <c r="I159">
        <v>4168</v>
      </c>
      <c r="J159">
        <f t="shared" si="2"/>
        <v>-2</v>
      </c>
    </row>
    <row r="160" spans="1:10" x14ac:dyDescent="0.25">
      <c r="A160">
        <v>2003</v>
      </c>
      <c r="B160" t="s">
        <v>84</v>
      </c>
      <c r="C160" t="s">
        <v>87</v>
      </c>
      <c r="D160" t="s">
        <v>23</v>
      </c>
      <c r="E160">
        <v>47</v>
      </c>
      <c r="G160">
        <v>375</v>
      </c>
      <c r="H160">
        <v>47</v>
      </c>
      <c r="J160">
        <f t="shared" si="2"/>
        <v>0</v>
      </c>
    </row>
    <row r="161" spans="1:10" x14ac:dyDescent="0.25">
      <c r="A161">
        <v>2003</v>
      </c>
      <c r="B161" t="s">
        <v>84</v>
      </c>
      <c r="C161" t="s">
        <v>87</v>
      </c>
      <c r="D161" t="s">
        <v>86</v>
      </c>
      <c r="E161">
        <v>34</v>
      </c>
      <c r="G161">
        <v>192</v>
      </c>
      <c r="H161">
        <v>34</v>
      </c>
      <c r="J161">
        <f t="shared" si="2"/>
        <v>0</v>
      </c>
    </row>
    <row r="162" spans="1:10" x14ac:dyDescent="0.25">
      <c r="A162">
        <v>2003</v>
      </c>
      <c r="B162" t="s">
        <v>84</v>
      </c>
      <c r="C162" t="s">
        <v>87</v>
      </c>
      <c r="D162" t="s">
        <v>89</v>
      </c>
      <c r="E162">
        <v>13</v>
      </c>
      <c r="G162">
        <v>183</v>
      </c>
      <c r="H162">
        <v>13</v>
      </c>
      <c r="J162">
        <f t="shared" si="2"/>
        <v>0</v>
      </c>
    </row>
    <row r="163" spans="1:10" x14ac:dyDescent="0.25">
      <c r="A163">
        <v>2003</v>
      </c>
      <c r="B163" t="s">
        <v>84</v>
      </c>
      <c r="C163" t="s">
        <v>85</v>
      </c>
      <c r="D163" t="s">
        <v>23</v>
      </c>
      <c r="E163">
        <v>120</v>
      </c>
      <c r="G163">
        <v>1260</v>
      </c>
      <c r="H163">
        <v>104</v>
      </c>
      <c r="J163">
        <f t="shared" si="2"/>
        <v>-16</v>
      </c>
    </row>
    <row r="164" spans="1:10" x14ac:dyDescent="0.25">
      <c r="A164">
        <v>2003</v>
      </c>
      <c r="B164" t="s">
        <v>84</v>
      </c>
      <c r="C164" t="s">
        <v>85</v>
      </c>
      <c r="D164" t="s">
        <v>86</v>
      </c>
      <c r="E164">
        <v>95</v>
      </c>
      <c r="G164">
        <v>1081</v>
      </c>
      <c r="H164">
        <v>79</v>
      </c>
      <c r="J164">
        <f t="shared" si="2"/>
        <v>-16</v>
      </c>
    </row>
    <row r="165" spans="1:10" x14ac:dyDescent="0.25">
      <c r="A165">
        <v>2003</v>
      </c>
      <c r="B165" t="s">
        <v>84</v>
      </c>
      <c r="C165" t="s">
        <v>85</v>
      </c>
      <c r="D165" t="s">
        <v>89</v>
      </c>
      <c r="E165">
        <v>25</v>
      </c>
      <c r="G165">
        <v>179</v>
      </c>
      <c r="H165">
        <v>25</v>
      </c>
      <c r="J165">
        <f t="shared" si="2"/>
        <v>0</v>
      </c>
    </row>
    <row r="166" spans="1:10" x14ac:dyDescent="0.25">
      <c r="A166">
        <v>2003</v>
      </c>
      <c r="B166" t="s">
        <v>84</v>
      </c>
      <c r="C166" t="s">
        <v>88</v>
      </c>
      <c r="D166" t="s">
        <v>23</v>
      </c>
      <c r="E166">
        <v>167</v>
      </c>
      <c r="G166">
        <v>1635</v>
      </c>
      <c r="H166">
        <v>151</v>
      </c>
      <c r="I166">
        <v>4181</v>
      </c>
      <c r="J166">
        <f t="shared" si="2"/>
        <v>-16</v>
      </c>
    </row>
    <row r="167" spans="1:10" x14ac:dyDescent="0.25">
      <c r="A167">
        <v>2004</v>
      </c>
      <c r="B167" t="s">
        <v>84</v>
      </c>
      <c r="C167" t="s">
        <v>87</v>
      </c>
      <c r="D167" t="s">
        <v>23</v>
      </c>
      <c r="E167">
        <v>43</v>
      </c>
      <c r="G167">
        <v>355</v>
      </c>
      <c r="H167">
        <v>43</v>
      </c>
      <c r="J167">
        <f t="shared" si="2"/>
        <v>0</v>
      </c>
    </row>
    <row r="168" spans="1:10" x14ac:dyDescent="0.25">
      <c r="A168">
        <v>2004</v>
      </c>
      <c r="B168" t="s">
        <v>84</v>
      </c>
      <c r="C168" t="s">
        <v>87</v>
      </c>
      <c r="D168" t="s">
        <v>86</v>
      </c>
      <c r="E168">
        <v>30</v>
      </c>
      <c r="G168">
        <v>196</v>
      </c>
      <c r="H168">
        <v>30</v>
      </c>
      <c r="J168">
        <f t="shared" si="2"/>
        <v>0</v>
      </c>
    </row>
    <row r="169" spans="1:10" x14ac:dyDescent="0.25">
      <c r="A169">
        <v>2004</v>
      </c>
      <c r="B169" t="s">
        <v>84</v>
      </c>
      <c r="C169" t="s">
        <v>87</v>
      </c>
      <c r="D169" t="s">
        <v>89</v>
      </c>
      <c r="E169">
        <v>13</v>
      </c>
      <c r="G169">
        <v>159</v>
      </c>
      <c r="H169">
        <v>13</v>
      </c>
      <c r="J169">
        <f t="shared" si="2"/>
        <v>0</v>
      </c>
    </row>
    <row r="170" spans="1:10" x14ac:dyDescent="0.25">
      <c r="A170">
        <v>2004</v>
      </c>
      <c r="B170" t="s">
        <v>84</v>
      </c>
      <c r="C170" t="s">
        <v>85</v>
      </c>
      <c r="D170" t="s">
        <v>23</v>
      </c>
      <c r="E170">
        <v>105</v>
      </c>
      <c r="G170">
        <v>1493</v>
      </c>
      <c r="H170">
        <v>102</v>
      </c>
      <c r="J170">
        <f t="shared" si="2"/>
        <v>-3</v>
      </c>
    </row>
    <row r="171" spans="1:10" x14ac:dyDescent="0.25">
      <c r="A171">
        <v>2004</v>
      </c>
      <c r="B171" t="s">
        <v>84</v>
      </c>
      <c r="C171" t="s">
        <v>85</v>
      </c>
      <c r="D171" t="s">
        <v>86</v>
      </c>
      <c r="E171">
        <v>80</v>
      </c>
      <c r="G171">
        <v>1192</v>
      </c>
      <c r="H171">
        <v>77</v>
      </c>
      <c r="J171">
        <f t="shared" si="2"/>
        <v>-3</v>
      </c>
    </row>
    <row r="172" spans="1:10" x14ac:dyDescent="0.25">
      <c r="A172">
        <v>2004</v>
      </c>
      <c r="B172" t="s">
        <v>84</v>
      </c>
      <c r="C172" t="s">
        <v>85</v>
      </c>
      <c r="D172" t="s">
        <v>89</v>
      </c>
      <c r="E172">
        <v>25</v>
      </c>
      <c r="G172">
        <v>301</v>
      </c>
      <c r="H172">
        <v>25</v>
      </c>
      <c r="J172">
        <f t="shared" si="2"/>
        <v>0</v>
      </c>
    </row>
    <row r="173" spans="1:10" x14ac:dyDescent="0.25">
      <c r="A173">
        <v>2004</v>
      </c>
      <c r="B173" t="s">
        <v>84</v>
      </c>
      <c r="C173" t="s">
        <v>88</v>
      </c>
      <c r="D173" t="s">
        <v>23</v>
      </c>
      <c r="E173">
        <v>148</v>
      </c>
      <c r="G173">
        <v>1848</v>
      </c>
      <c r="H173">
        <v>145</v>
      </c>
      <c r="I173">
        <v>4166</v>
      </c>
      <c r="J173">
        <f t="shared" si="2"/>
        <v>-3</v>
      </c>
    </row>
    <row r="174" spans="1:10" x14ac:dyDescent="0.25">
      <c r="A174">
        <v>2005</v>
      </c>
      <c r="B174" t="s">
        <v>84</v>
      </c>
      <c r="C174" t="s">
        <v>87</v>
      </c>
      <c r="D174" t="s">
        <v>23</v>
      </c>
      <c r="E174">
        <v>47</v>
      </c>
      <c r="G174">
        <v>387</v>
      </c>
      <c r="H174">
        <v>47</v>
      </c>
      <c r="I174">
        <v>674</v>
      </c>
      <c r="J174">
        <f t="shared" si="2"/>
        <v>0</v>
      </c>
    </row>
    <row r="175" spans="1:10" x14ac:dyDescent="0.25">
      <c r="A175">
        <v>2005</v>
      </c>
      <c r="B175" t="s">
        <v>84</v>
      </c>
      <c r="C175" t="s">
        <v>87</v>
      </c>
      <c r="D175" t="s">
        <v>86</v>
      </c>
      <c r="E175">
        <v>33</v>
      </c>
      <c r="G175">
        <v>209</v>
      </c>
      <c r="H175">
        <v>33</v>
      </c>
      <c r="J175">
        <f t="shared" si="2"/>
        <v>0</v>
      </c>
    </row>
    <row r="176" spans="1:10" x14ac:dyDescent="0.25">
      <c r="A176">
        <v>2005</v>
      </c>
      <c r="B176" t="s">
        <v>84</v>
      </c>
      <c r="C176" t="s">
        <v>87</v>
      </c>
      <c r="D176" t="s">
        <v>89</v>
      </c>
      <c r="E176">
        <v>14</v>
      </c>
      <c r="G176">
        <v>178</v>
      </c>
      <c r="H176">
        <v>14</v>
      </c>
      <c r="J176">
        <f t="shared" si="2"/>
        <v>0</v>
      </c>
    </row>
    <row r="177" spans="1:10" x14ac:dyDescent="0.25">
      <c r="A177">
        <v>2005</v>
      </c>
      <c r="B177" t="s">
        <v>84</v>
      </c>
      <c r="C177" t="s">
        <v>85</v>
      </c>
      <c r="D177" t="s">
        <v>23</v>
      </c>
      <c r="E177">
        <v>125</v>
      </c>
      <c r="G177">
        <v>1475</v>
      </c>
      <c r="H177">
        <v>123</v>
      </c>
      <c r="I177">
        <v>3217</v>
      </c>
      <c r="J177">
        <f t="shared" si="2"/>
        <v>-2</v>
      </c>
    </row>
    <row r="178" spans="1:10" x14ac:dyDescent="0.25">
      <c r="A178">
        <v>2005</v>
      </c>
      <c r="B178" t="s">
        <v>84</v>
      </c>
      <c r="C178" t="s">
        <v>85</v>
      </c>
      <c r="D178" t="s">
        <v>86</v>
      </c>
      <c r="E178">
        <v>95</v>
      </c>
      <c r="G178">
        <v>1154</v>
      </c>
      <c r="H178">
        <v>93</v>
      </c>
      <c r="J178">
        <f t="shared" si="2"/>
        <v>-2</v>
      </c>
    </row>
    <row r="179" spans="1:10" x14ac:dyDescent="0.25">
      <c r="A179">
        <v>2005</v>
      </c>
      <c r="B179" t="s">
        <v>84</v>
      </c>
      <c r="C179" t="s">
        <v>85</v>
      </c>
      <c r="D179" t="s">
        <v>89</v>
      </c>
      <c r="E179">
        <v>30</v>
      </c>
      <c r="G179">
        <v>321</v>
      </c>
      <c r="H179">
        <v>30</v>
      </c>
      <c r="J179">
        <f t="shared" si="2"/>
        <v>0</v>
      </c>
    </row>
    <row r="180" spans="1:10" x14ac:dyDescent="0.25">
      <c r="A180">
        <v>2005</v>
      </c>
      <c r="B180" t="s">
        <v>84</v>
      </c>
      <c r="C180" t="s">
        <v>88</v>
      </c>
      <c r="D180" t="s">
        <v>23</v>
      </c>
      <c r="E180">
        <v>172</v>
      </c>
      <c r="G180">
        <v>1862</v>
      </c>
      <c r="H180">
        <v>170</v>
      </c>
      <c r="I180">
        <v>4076</v>
      </c>
      <c r="J180">
        <f t="shared" si="2"/>
        <v>-2</v>
      </c>
    </row>
    <row r="181" spans="1:10" x14ac:dyDescent="0.25">
      <c r="A181">
        <v>2006</v>
      </c>
      <c r="B181" t="s">
        <v>84</v>
      </c>
      <c r="C181" t="s">
        <v>87</v>
      </c>
      <c r="D181" t="s">
        <v>23</v>
      </c>
      <c r="E181">
        <v>34</v>
      </c>
      <c r="G181">
        <v>441</v>
      </c>
      <c r="H181">
        <v>34</v>
      </c>
      <c r="I181">
        <v>668</v>
      </c>
      <c r="J181">
        <f t="shared" si="2"/>
        <v>0</v>
      </c>
    </row>
    <row r="182" spans="1:10" x14ac:dyDescent="0.25">
      <c r="A182">
        <v>2006</v>
      </c>
      <c r="B182" t="s">
        <v>84</v>
      </c>
      <c r="C182" t="s">
        <v>87</v>
      </c>
      <c r="D182" t="s">
        <v>86</v>
      </c>
      <c r="E182">
        <v>23</v>
      </c>
      <c r="G182">
        <v>230</v>
      </c>
      <c r="H182">
        <v>23</v>
      </c>
      <c r="J182">
        <f t="shared" si="2"/>
        <v>0</v>
      </c>
    </row>
    <row r="183" spans="1:10" x14ac:dyDescent="0.25">
      <c r="A183">
        <v>2006</v>
      </c>
      <c r="B183" t="s">
        <v>84</v>
      </c>
      <c r="C183" t="s">
        <v>87</v>
      </c>
      <c r="D183" t="s">
        <v>89</v>
      </c>
      <c r="E183">
        <v>11</v>
      </c>
      <c r="G183">
        <v>211</v>
      </c>
      <c r="H183">
        <v>11</v>
      </c>
      <c r="J183">
        <f t="shared" si="2"/>
        <v>0</v>
      </c>
    </row>
    <row r="184" spans="1:10" x14ac:dyDescent="0.25">
      <c r="A184">
        <v>2006</v>
      </c>
      <c r="B184" t="s">
        <v>84</v>
      </c>
      <c r="C184" t="s">
        <v>85</v>
      </c>
      <c r="D184" t="s">
        <v>23</v>
      </c>
      <c r="E184">
        <v>90</v>
      </c>
      <c r="G184">
        <v>1448</v>
      </c>
      <c r="H184">
        <v>89</v>
      </c>
      <c r="I184">
        <v>3212</v>
      </c>
      <c r="J184">
        <f t="shared" si="2"/>
        <v>-1</v>
      </c>
    </row>
    <row r="185" spans="1:10" x14ac:dyDescent="0.25">
      <c r="A185">
        <v>2006</v>
      </c>
      <c r="B185" t="s">
        <v>84</v>
      </c>
      <c r="C185" t="s">
        <v>85</v>
      </c>
      <c r="D185" t="s">
        <v>86</v>
      </c>
      <c r="E185">
        <v>70</v>
      </c>
      <c r="G185">
        <v>1113</v>
      </c>
      <c r="H185">
        <v>69</v>
      </c>
      <c r="J185">
        <f t="shared" si="2"/>
        <v>-1</v>
      </c>
    </row>
    <row r="186" spans="1:10" x14ac:dyDescent="0.25">
      <c r="A186">
        <v>2006</v>
      </c>
      <c r="B186" t="s">
        <v>84</v>
      </c>
      <c r="C186" t="s">
        <v>85</v>
      </c>
      <c r="D186" t="s">
        <v>89</v>
      </c>
      <c r="E186">
        <v>20</v>
      </c>
      <c r="G186">
        <v>335</v>
      </c>
      <c r="H186">
        <v>20</v>
      </c>
      <c r="J186">
        <f t="shared" si="2"/>
        <v>0</v>
      </c>
    </row>
    <row r="187" spans="1:10" x14ac:dyDescent="0.25">
      <c r="A187">
        <v>2006</v>
      </c>
      <c r="B187" t="s">
        <v>84</v>
      </c>
      <c r="C187" t="s">
        <v>88</v>
      </c>
      <c r="D187" t="s">
        <v>23</v>
      </c>
      <c r="E187">
        <v>124</v>
      </c>
      <c r="G187">
        <v>1889</v>
      </c>
      <c r="H187">
        <v>123</v>
      </c>
      <c r="I187">
        <v>4043</v>
      </c>
      <c r="J187">
        <f t="shared" si="2"/>
        <v>-1</v>
      </c>
    </row>
    <row r="188" spans="1:10" x14ac:dyDescent="0.25">
      <c r="A188">
        <v>2007</v>
      </c>
      <c r="B188" t="s">
        <v>84</v>
      </c>
      <c r="C188" t="s">
        <v>87</v>
      </c>
      <c r="D188" t="s">
        <v>23</v>
      </c>
      <c r="E188">
        <v>34</v>
      </c>
      <c r="G188">
        <v>374</v>
      </c>
      <c r="H188">
        <v>34</v>
      </c>
      <c r="I188">
        <v>675</v>
      </c>
      <c r="J188">
        <f t="shared" si="2"/>
        <v>0</v>
      </c>
    </row>
    <row r="189" spans="1:10" x14ac:dyDescent="0.25">
      <c r="A189">
        <v>2007</v>
      </c>
      <c r="B189" t="s">
        <v>84</v>
      </c>
      <c r="C189" t="s">
        <v>87</v>
      </c>
      <c r="D189" t="s">
        <v>86</v>
      </c>
      <c r="E189">
        <v>23</v>
      </c>
      <c r="G189">
        <v>195</v>
      </c>
      <c r="H189">
        <v>23</v>
      </c>
      <c r="J189">
        <f t="shared" si="2"/>
        <v>0</v>
      </c>
    </row>
    <row r="190" spans="1:10" x14ac:dyDescent="0.25">
      <c r="A190">
        <v>2007</v>
      </c>
      <c r="B190" t="s">
        <v>84</v>
      </c>
      <c r="C190" t="s">
        <v>87</v>
      </c>
      <c r="D190" t="s">
        <v>89</v>
      </c>
      <c r="E190">
        <v>11</v>
      </c>
      <c r="G190">
        <v>179</v>
      </c>
      <c r="H190">
        <v>11</v>
      </c>
      <c r="J190">
        <f t="shared" si="2"/>
        <v>0</v>
      </c>
    </row>
    <row r="191" spans="1:10" x14ac:dyDescent="0.25">
      <c r="A191">
        <v>2007</v>
      </c>
      <c r="B191" t="s">
        <v>84</v>
      </c>
      <c r="C191" t="s">
        <v>85</v>
      </c>
      <c r="D191" t="s">
        <v>23</v>
      </c>
      <c r="E191">
        <v>87</v>
      </c>
      <c r="G191">
        <v>1136</v>
      </c>
      <c r="H191">
        <v>87</v>
      </c>
      <c r="I191">
        <v>3171</v>
      </c>
      <c r="J191">
        <f t="shared" si="2"/>
        <v>0</v>
      </c>
    </row>
    <row r="192" spans="1:10" x14ac:dyDescent="0.25">
      <c r="A192">
        <v>2007</v>
      </c>
      <c r="B192" t="s">
        <v>84</v>
      </c>
      <c r="C192" t="s">
        <v>85</v>
      </c>
      <c r="D192" t="s">
        <v>86</v>
      </c>
      <c r="E192">
        <v>67</v>
      </c>
      <c r="F192">
        <v>1716</v>
      </c>
      <c r="G192">
        <v>885</v>
      </c>
      <c r="H192">
        <v>67</v>
      </c>
      <c r="J192">
        <f t="shared" si="2"/>
        <v>0</v>
      </c>
    </row>
    <row r="193" spans="1:10" x14ac:dyDescent="0.25">
      <c r="A193">
        <v>2007</v>
      </c>
      <c r="B193" t="s">
        <v>84</v>
      </c>
      <c r="C193" t="s">
        <v>85</v>
      </c>
      <c r="D193" t="s">
        <v>89</v>
      </c>
      <c r="E193">
        <v>20</v>
      </c>
      <c r="G193">
        <v>251</v>
      </c>
      <c r="H193">
        <v>20</v>
      </c>
      <c r="J193">
        <f t="shared" si="2"/>
        <v>0</v>
      </c>
    </row>
    <row r="194" spans="1:10" x14ac:dyDescent="0.25">
      <c r="A194">
        <v>2007</v>
      </c>
      <c r="B194" t="s">
        <v>84</v>
      </c>
      <c r="C194" t="s">
        <v>88</v>
      </c>
      <c r="D194" t="s">
        <v>23</v>
      </c>
      <c r="E194">
        <v>121</v>
      </c>
      <c r="G194">
        <v>1510</v>
      </c>
      <c r="H194">
        <v>121</v>
      </c>
      <c r="I194">
        <v>3977</v>
      </c>
      <c r="J194">
        <f t="shared" si="2"/>
        <v>0</v>
      </c>
    </row>
    <row r="195" spans="1:10" x14ac:dyDescent="0.25">
      <c r="A195">
        <v>2008</v>
      </c>
      <c r="B195" t="s">
        <v>84</v>
      </c>
      <c r="C195" t="s">
        <v>87</v>
      </c>
      <c r="D195" t="s">
        <v>23</v>
      </c>
      <c r="E195">
        <v>34</v>
      </c>
      <c r="F195">
        <v>732</v>
      </c>
      <c r="G195">
        <v>312</v>
      </c>
      <c r="H195">
        <v>34</v>
      </c>
      <c r="I195">
        <v>658</v>
      </c>
      <c r="J195">
        <f t="shared" ref="J195:J258" si="3">H195-E195</f>
        <v>0</v>
      </c>
    </row>
    <row r="196" spans="1:10" x14ac:dyDescent="0.25">
      <c r="A196">
        <v>2008</v>
      </c>
      <c r="B196" t="s">
        <v>84</v>
      </c>
      <c r="C196" t="s">
        <v>87</v>
      </c>
      <c r="D196" t="s">
        <v>86</v>
      </c>
      <c r="E196">
        <v>23</v>
      </c>
      <c r="F196">
        <v>447</v>
      </c>
      <c r="G196">
        <v>151</v>
      </c>
      <c r="H196">
        <v>23</v>
      </c>
      <c r="J196">
        <f t="shared" si="3"/>
        <v>0</v>
      </c>
    </row>
    <row r="197" spans="1:10" x14ac:dyDescent="0.25">
      <c r="A197">
        <v>2008</v>
      </c>
      <c r="B197" t="s">
        <v>84</v>
      </c>
      <c r="C197" t="s">
        <v>87</v>
      </c>
      <c r="D197" t="s">
        <v>89</v>
      </c>
      <c r="E197">
        <v>11</v>
      </c>
      <c r="F197">
        <v>285</v>
      </c>
      <c r="G197">
        <v>161</v>
      </c>
      <c r="H197">
        <v>11</v>
      </c>
      <c r="J197">
        <f t="shared" si="3"/>
        <v>0</v>
      </c>
    </row>
    <row r="198" spans="1:10" x14ac:dyDescent="0.25">
      <c r="A198">
        <v>2008</v>
      </c>
      <c r="B198" t="s">
        <v>84</v>
      </c>
      <c r="C198" t="s">
        <v>85</v>
      </c>
      <c r="D198" t="s">
        <v>23</v>
      </c>
      <c r="E198">
        <v>81</v>
      </c>
      <c r="F198">
        <v>1828</v>
      </c>
      <c r="G198">
        <v>980</v>
      </c>
      <c r="H198">
        <v>81</v>
      </c>
      <c r="I198">
        <v>3088</v>
      </c>
      <c r="J198">
        <f t="shared" si="3"/>
        <v>0</v>
      </c>
    </row>
    <row r="199" spans="1:10" x14ac:dyDescent="0.25">
      <c r="A199">
        <v>2008</v>
      </c>
      <c r="B199" t="s">
        <v>84</v>
      </c>
      <c r="C199" t="s">
        <v>85</v>
      </c>
      <c r="D199" t="s">
        <v>86</v>
      </c>
      <c r="E199">
        <v>67</v>
      </c>
      <c r="F199">
        <v>1364</v>
      </c>
      <c r="G199">
        <v>723</v>
      </c>
      <c r="H199">
        <v>67</v>
      </c>
      <c r="J199">
        <f t="shared" si="3"/>
        <v>0</v>
      </c>
    </row>
    <row r="200" spans="1:10" x14ac:dyDescent="0.25">
      <c r="A200">
        <v>2008</v>
      </c>
      <c r="B200" t="s">
        <v>84</v>
      </c>
      <c r="C200" t="s">
        <v>85</v>
      </c>
      <c r="D200" t="s">
        <v>89</v>
      </c>
      <c r="E200">
        <v>14</v>
      </c>
      <c r="F200">
        <v>464</v>
      </c>
      <c r="G200">
        <v>257</v>
      </c>
      <c r="H200">
        <v>14</v>
      </c>
      <c r="J200">
        <f t="shared" si="3"/>
        <v>0</v>
      </c>
    </row>
    <row r="201" spans="1:10" x14ac:dyDescent="0.25">
      <c r="A201">
        <v>2008</v>
      </c>
      <c r="B201" t="s">
        <v>84</v>
      </c>
      <c r="C201" t="s">
        <v>88</v>
      </c>
      <c r="D201" t="s">
        <v>23</v>
      </c>
      <c r="E201">
        <v>115</v>
      </c>
      <c r="F201">
        <v>2560</v>
      </c>
      <c r="G201">
        <v>1292</v>
      </c>
      <c r="H201">
        <v>115</v>
      </c>
      <c r="I201">
        <v>3893</v>
      </c>
      <c r="J201">
        <f t="shared" si="3"/>
        <v>0</v>
      </c>
    </row>
    <row r="202" spans="1:10" x14ac:dyDescent="0.25">
      <c r="A202">
        <v>2009</v>
      </c>
      <c r="B202" t="s">
        <v>84</v>
      </c>
      <c r="C202" t="s">
        <v>87</v>
      </c>
      <c r="D202" t="s">
        <v>23</v>
      </c>
      <c r="E202">
        <v>34</v>
      </c>
      <c r="F202">
        <v>647</v>
      </c>
      <c r="G202">
        <v>299</v>
      </c>
      <c r="H202">
        <v>34</v>
      </c>
      <c r="I202">
        <v>653</v>
      </c>
      <c r="J202">
        <f t="shared" si="3"/>
        <v>0</v>
      </c>
    </row>
    <row r="203" spans="1:10" x14ac:dyDescent="0.25">
      <c r="A203">
        <v>2009</v>
      </c>
      <c r="B203" t="s">
        <v>84</v>
      </c>
      <c r="C203" t="s">
        <v>87</v>
      </c>
      <c r="D203" t="s">
        <v>86</v>
      </c>
      <c r="E203">
        <v>23</v>
      </c>
      <c r="F203">
        <v>386</v>
      </c>
      <c r="G203">
        <v>153</v>
      </c>
      <c r="H203">
        <v>23</v>
      </c>
      <c r="J203">
        <f t="shared" si="3"/>
        <v>0</v>
      </c>
    </row>
    <row r="204" spans="1:10" x14ac:dyDescent="0.25">
      <c r="A204">
        <v>2009</v>
      </c>
      <c r="B204" t="s">
        <v>84</v>
      </c>
      <c r="C204" t="s">
        <v>87</v>
      </c>
      <c r="D204" t="s">
        <v>89</v>
      </c>
      <c r="E204">
        <v>11</v>
      </c>
      <c r="F204">
        <v>261</v>
      </c>
      <c r="G204">
        <v>146</v>
      </c>
      <c r="H204">
        <v>11</v>
      </c>
      <c r="J204">
        <f t="shared" si="3"/>
        <v>0</v>
      </c>
    </row>
    <row r="205" spans="1:10" x14ac:dyDescent="0.25">
      <c r="A205">
        <v>2009</v>
      </c>
      <c r="B205" t="s">
        <v>84</v>
      </c>
      <c r="C205" t="s">
        <v>85</v>
      </c>
      <c r="D205" t="s">
        <v>23</v>
      </c>
      <c r="E205">
        <v>86</v>
      </c>
      <c r="F205">
        <v>1502</v>
      </c>
      <c r="G205">
        <v>809</v>
      </c>
      <c r="H205">
        <v>86</v>
      </c>
      <c r="I205">
        <v>3042</v>
      </c>
      <c r="J205">
        <f t="shared" si="3"/>
        <v>0</v>
      </c>
    </row>
    <row r="206" spans="1:10" x14ac:dyDescent="0.25">
      <c r="A206">
        <v>2009</v>
      </c>
      <c r="B206" t="s">
        <v>84</v>
      </c>
      <c r="C206" t="s">
        <v>85</v>
      </c>
      <c r="D206" t="s">
        <v>86</v>
      </c>
      <c r="E206">
        <v>72</v>
      </c>
      <c r="F206">
        <v>1092</v>
      </c>
      <c r="G206">
        <v>585</v>
      </c>
      <c r="H206">
        <v>72</v>
      </c>
      <c r="J206">
        <f t="shared" si="3"/>
        <v>0</v>
      </c>
    </row>
    <row r="207" spans="1:10" x14ac:dyDescent="0.25">
      <c r="A207">
        <v>2009</v>
      </c>
      <c r="B207" t="s">
        <v>84</v>
      </c>
      <c r="C207" t="s">
        <v>85</v>
      </c>
      <c r="D207" t="s">
        <v>89</v>
      </c>
      <c r="E207">
        <v>14</v>
      </c>
      <c r="F207">
        <v>410</v>
      </c>
      <c r="G207">
        <v>224</v>
      </c>
      <c r="H207">
        <v>14</v>
      </c>
      <c r="J207">
        <f t="shared" si="3"/>
        <v>0</v>
      </c>
    </row>
    <row r="208" spans="1:10" x14ac:dyDescent="0.25">
      <c r="A208">
        <v>2009</v>
      </c>
      <c r="B208" t="s">
        <v>84</v>
      </c>
      <c r="C208" t="s">
        <v>88</v>
      </c>
      <c r="D208" t="s">
        <v>23</v>
      </c>
      <c r="E208">
        <v>120</v>
      </c>
      <c r="F208">
        <v>2149</v>
      </c>
      <c r="G208">
        <v>1108</v>
      </c>
      <c r="H208">
        <v>120</v>
      </c>
      <c r="I208">
        <v>3848</v>
      </c>
      <c r="J208">
        <f t="shared" si="3"/>
        <v>0</v>
      </c>
    </row>
    <row r="209" spans="1:10" x14ac:dyDescent="0.25">
      <c r="A209">
        <v>2010</v>
      </c>
      <c r="B209" t="s">
        <v>84</v>
      </c>
      <c r="C209" t="s">
        <v>87</v>
      </c>
      <c r="D209" t="s">
        <v>23</v>
      </c>
      <c r="E209">
        <v>34</v>
      </c>
      <c r="F209">
        <v>761</v>
      </c>
      <c r="G209">
        <v>324</v>
      </c>
      <c r="H209">
        <v>34</v>
      </c>
      <c r="I209">
        <v>644</v>
      </c>
      <c r="J209">
        <f t="shared" si="3"/>
        <v>0</v>
      </c>
    </row>
    <row r="210" spans="1:10" x14ac:dyDescent="0.25">
      <c r="A210">
        <v>2010</v>
      </c>
      <c r="B210" t="s">
        <v>84</v>
      </c>
      <c r="C210" t="s">
        <v>87</v>
      </c>
      <c r="D210" t="s">
        <v>86</v>
      </c>
      <c r="E210">
        <v>23</v>
      </c>
      <c r="F210">
        <v>447</v>
      </c>
      <c r="G210">
        <v>152</v>
      </c>
      <c r="H210">
        <v>23</v>
      </c>
      <c r="J210">
        <f t="shared" si="3"/>
        <v>0</v>
      </c>
    </row>
    <row r="211" spans="1:10" x14ac:dyDescent="0.25">
      <c r="A211">
        <v>2010</v>
      </c>
      <c r="B211" t="s">
        <v>84</v>
      </c>
      <c r="C211" t="s">
        <v>87</v>
      </c>
      <c r="D211" t="s">
        <v>89</v>
      </c>
      <c r="E211">
        <v>11</v>
      </c>
      <c r="F211">
        <v>314</v>
      </c>
      <c r="G211">
        <v>172</v>
      </c>
      <c r="H211">
        <v>11</v>
      </c>
      <c r="J211">
        <f t="shared" si="3"/>
        <v>0</v>
      </c>
    </row>
    <row r="212" spans="1:10" x14ac:dyDescent="0.25">
      <c r="A212">
        <v>2010</v>
      </c>
      <c r="B212" t="s">
        <v>84</v>
      </c>
      <c r="C212" t="s">
        <v>85</v>
      </c>
      <c r="D212" t="s">
        <v>23</v>
      </c>
      <c r="E212">
        <v>86</v>
      </c>
      <c r="F212">
        <v>1665</v>
      </c>
      <c r="G212">
        <v>747</v>
      </c>
      <c r="H212">
        <v>86</v>
      </c>
      <c r="I212">
        <v>2988</v>
      </c>
      <c r="J212">
        <f t="shared" si="3"/>
        <v>0</v>
      </c>
    </row>
    <row r="213" spans="1:10" x14ac:dyDescent="0.25">
      <c r="A213">
        <v>2010</v>
      </c>
      <c r="B213" t="s">
        <v>84</v>
      </c>
      <c r="C213" t="s">
        <v>85</v>
      </c>
      <c r="D213" t="s">
        <v>86</v>
      </c>
      <c r="E213">
        <v>72</v>
      </c>
      <c r="F213">
        <v>1259</v>
      </c>
      <c r="G213">
        <v>549</v>
      </c>
      <c r="H213">
        <v>72</v>
      </c>
      <c r="J213">
        <f t="shared" si="3"/>
        <v>0</v>
      </c>
    </row>
    <row r="214" spans="1:10" x14ac:dyDescent="0.25">
      <c r="A214">
        <v>2010</v>
      </c>
      <c r="B214" t="s">
        <v>84</v>
      </c>
      <c r="C214" t="s">
        <v>85</v>
      </c>
      <c r="D214" t="s">
        <v>89</v>
      </c>
      <c r="E214">
        <v>14</v>
      </c>
      <c r="F214">
        <v>406</v>
      </c>
      <c r="G214">
        <v>198</v>
      </c>
      <c r="H214">
        <v>14</v>
      </c>
      <c r="J214">
        <f t="shared" si="3"/>
        <v>0</v>
      </c>
    </row>
    <row r="215" spans="1:10" x14ac:dyDescent="0.25">
      <c r="A215">
        <v>2010</v>
      </c>
      <c r="B215" t="s">
        <v>84</v>
      </c>
      <c r="C215" t="s">
        <v>88</v>
      </c>
      <c r="D215" t="s">
        <v>23</v>
      </c>
      <c r="E215">
        <v>120</v>
      </c>
      <c r="F215">
        <v>2426</v>
      </c>
      <c r="G215">
        <v>1071</v>
      </c>
      <c r="H215">
        <v>120</v>
      </c>
      <c r="I215">
        <v>3864</v>
      </c>
      <c r="J215">
        <f t="shared" si="3"/>
        <v>0</v>
      </c>
    </row>
    <row r="216" spans="1:10" x14ac:dyDescent="0.25">
      <c r="A216">
        <v>2011</v>
      </c>
      <c r="B216" t="s">
        <v>84</v>
      </c>
      <c r="C216" t="s">
        <v>87</v>
      </c>
      <c r="D216" t="s">
        <v>23</v>
      </c>
      <c r="E216">
        <v>34</v>
      </c>
      <c r="F216">
        <v>816</v>
      </c>
      <c r="G216">
        <v>261</v>
      </c>
      <c r="H216">
        <v>34</v>
      </c>
      <c r="I216">
        <v>643</v>
      </c>
      <c r="J216">
        <f t="shared" si="3"/>
        <v>0</v>
      </c>
    </row>
    <row r="217" spans="1:10" x14ac:dyDescent="0.25">
      <c r="A217">
        <v>2011</v>
      </c>
      <c r="B217" t="s">
        <v>84</v>
      </c>
      <c r="C217" t="s">
        <v>87</v>
      </c>
      <c r="D217" t="s">
        <v>86</v>
      </c>
      <c r="E217">
        <v>23</v>
      </c>
      <c r="F217">
        <v>468</v>
      </c>
      <c r="G217">
        <v>131</v>
      </c>
      <c r="H217">
        <v>23</v>
      </c>
      <c r="J217">
        <f t="shared" si="3"/>
        <v>0</v>
      </c>
    </row>
    <row r="218" spans="1:10" x14ac:dyDescent="0.25">
      <c r="A218">
        <v>2011</v>
      </c>
      <c r="B218" t="s">
        <v>84</v>
      </c>
      <c r="C218" t="s">
        <v>87</v>
      </c>
      <c r="D218" t="s">
        <v>89</v>
      </c>
      <c r="E218">
        <v>11</v>
      </c>
      <c r="F218">
        <v>348</v>
      </c>
      <c r="G218">
        <v>130</v>
      </c>
      <c r="H218">
        <v>11</v>
      </c>
      <c r="J218">
        <f t="shared" si="3"/>
        <v>0</v>
      </c>
    </row>
    <row r="219" spans="1:10" x14ac:dyDescent="0.25">
      <c r="A219">
        <v>2011</v>
      </c>
      <c r="B219" t="s">
        <v>84</v>
      </c>
      <c r="C219" t="s">
        <v>85</v>
      </c>
      <c r="D219" t="s">
        <v>23</v>
      </c>
      <c r="E219">
        <v>86</v>
      </c>
      <c r="F219">
        <v>1341</v>
      </c>
      <c r="G219">
        <v>498</v>
      </c>
      <c r="H219">
        <v>82</v>
      </c>
      <c r="I219">
        <v>2945</v>
      </c>
      <c r="J219">
        <f t="shared" si="3"/>
        <v>-4</v>
      </c>
    </row>
    <row r="220" spans="1:10" x14ac:dyDescent="0.25">
      <c r="A220">
        <v>2011</v>
      </c>
      <c r="B220" t="s">
        <v>84</v>
      </c>
      <c r="C220" t="s">
        <v>85</v>
      </c>
      <c r="D220" t="s">
        <v>86</v>
      </c>
      <c r="E220">
        <v>72</v>
      </c>
      <c r="F220">
        <v>949</v>
      </c>
      <c r="G220">
        <v>333</v>
      </c>
      <c r="H220">
        <v>68</v>
      </c>
      <c r="J220">
        <f t="shared" si="3"/>
        <v>-4</v>
      </c>
    </row>
    <row r="221" spans="1:10" x14ac:dyDescent="0.25">
      <c r="A221">
        <v>2011</v>
      </c>
      <c r="B221" t="s">
        <v>84</v>
      </c>
      <c r="C221" t="s">
        <v>85</v>
      </c>
      <c r="D221" t="s">
        <v>89</v>
      </c>
      <c r="E221">
        <v>14</v>
      </c>
      <c r="F221">
        <v>392</v>
      </c>
      <c r="G221">
        <v>165</v>
      </c>
      <c r="H221">
        <v>14</v>
      </c>
      <c r="J221">
        <f t="shared" si="3"/>
        <v>0</v>
      </c>
    </row>
    <row r="222" spans="1:10" x14ac:dyDescent="0.25">
      <c r="A222">
        <v>2011</v>
      </c>
      <c r="B222" t="s">
        <v>84</v>
      </c>
      <c r="C222" t="s">
        <v>88</v>
      </c>
      <c r="D222" t="s">
        <v>23</v>
      </c>
      <c r="E222">
        <v>120</v>
      </c>
      <c r="F222">
        <v>2157</v>
      </c>
      <c r="G222">
        <v>759</v>
      </c>
      <c r="H222">
        <v>116</v>
      </c>
      <c r="I222">
        <v>3882</v>
      </c>
      <c r="J222">
        <f t="shared" si="3"/>
        <v>-4</v>
      </c>
    </row>
    <row r="223" spans="1:10" x14ac:dyDescent="0.25">
      <c r="A223">
        <v>2012</v>
      </c>
      <c r="B223" t="s">
        <v>84</v>
      </c>
      <c r="C223" t="s">
        <v>87</v>
      </c>
      <c r="D223" t="s">
        <v>23</v>
      </c>
      <c r="E223">
        <v>50</v>
      </c>
      <c r="F223">
        <v>842</v>
      </c>
      <c r="G223">
        <v>319</v>
      </c>
      <c r="H223">
        <v>50</v>
      </c>
      <c r="I223">
        <v>656</v>
      </c>
      <c r="J223">
        <f t="shared" si="3"/>
        <v>0</v>
      </c>
    </row>
    <row r="224" spans="1:10" x14ac:dyDescent="0.25">
      <c r="A224">
        <v>2012</v>
      </c>
      <c r="B224" t="s">
        <v>84</v>
      </c>
      <c r="C224" t="s">
        <v>87</v>
      </c>
      <c r="D224" t="s">
        <v>86</v>
      </c>
      <c r="E224">
        <v>35</v>
      </c>
      <c r="F224">
        <v>549</v>
      </c>
      <c r="G224">
        <v>169</v>
      </c>
      <c r="H224">
        <v>35</v>
      </c>
      <c r="J224">
        <f t="shared" si="3"/>
        <v>0</v>
      </c>
    </row>
    <row r="225" spans="1:10" x14ac:dyDescent="0.25">
      <c r="A225">
        <v>2012</v>
      </c>
      <c r="B225" t="s">
        <v>84</v>
      </c>
      <c r="C225" t="s">
        <v>87</v>
      </c>
      <c r="D225" t="s">
        <v>89</v>
      </c>
      <c r="E225">
        <v>15</v>
      </c>
      <c r="F225">
        <v>293</v>
      </c>
      <c r="G225">
        <v>150</v>
      </c>
      <c r="H225">
        <v>15</v>
      </c>
      <c r="J225">
        <f t="shared" si="3"/>
        <v>0</v>
      </c>
    </row>
    <row r="226" spans="1:10" x14ac:dyDescent="0.25">
      <c r="A226">
        <v>2012</v>
      </c>
      <c r="B226" t="s">
        <v>84</v>
      </c>
      <c r="C226" t="s">
        <v>85</v>
      </c>
      <c r="D226" t="s">
        <v>23</v>
      </c>
      <c r="E226">
        <v>125</v>
      </c>
      <c r="F226">
        <v>1584</v>
      </c>
      <c r="G226">
        <v>534</v>
      </c>
      <c r="H226">
        <v>125</v>
      </c>
      <c r="I226">
        <v>2926</v>
      </c>
      <c r="J226">
        <f t="shared" si="3"/>
        <v>0</v>
      </c>
    </row>
    <row r="227" spans="1:10" x14ac:dyDescent="0.25">
      <c r="A227">
        <v>2012</v>
      </c>
      <c r="B227" t="s">
        <v>84</v>
      </c>
      <c r="C227" t="s">
        <v>85</v>
      </c>
      <c r="D227" t="s">
        <v>86</v>
      </c>
      <c r="E227">
        <v>110</v>
      </c>
      <c r="F227">
        <v>1189</v>
      </c>
      <c r="G227">
        <v>390</v>
      </c>
      <c r="H227">
        <v>110</v>
      </c>
      <c r="J227">
        <f t="shared" si="3"/>
        <v>0</v>
      </c>
    </row>
    <row r="228" spans="1:10" x14ac:dyDescent="0.25">
      <c r="A228">
        <v>2012</v>
      </c>
      <c r="B228" t="s">
        <v>84</v>
      </c>
      <c r="C228" t="s">
        <v>85</v>
      </c>
      <c r="D228" t="s">
        <v>89</v>
      </c>
      <c r="E228">
        <v>15</v>
      </c>
      <c r="F228">
        <v>395</v>
      </c>
      <c r="G228">
        <v>144</v>
      </c>
      <c r="H228">
        <v>15</v>
      </c>
      <c r="J228">
        <f t="shared" si="3"/>
        <v>0</v>
      </c>
    </row>
    <row r="229" spans="1:10" x14ac:dyDescent="0.25">
      <c r="A229">
        <v>2012</v>
      </c>
      <c r="B229" t="s">
        <v>84</v>
      </c>
      <c r="C229" t="s">
        <v>88</v>
      </c>
      <c r="D229" t="s">
        <v>23</v>
      </c>
      <c r="E229">
        <v>175</v>
      </c>
      <c r="F229">
        <v>2426</v>
      </c>
      <c r="G229">
        <v>853</v>
      </c>
      <c r="H229">
        <v>175</v>
      </c>
      <c r="I229">
        <v>3919</v>
      </c>
      <c r="J229">
        <f t="shared" si="3"/>
        <v>0</v>
      </c>
    </row>
    <row r="230" spans="1:10" x14ac:dyDescent="0.25">
      <c r="A230">
        <v>2013</v>
      </c>
      <c r="B230" t="s">
        <v>84</v>
      </c>
      <c r="C230" t="s">
        <v>87</v>
      </c>
      <c r="D230" t="s">
        <v>23</v>
      </c>
      <c r="E230">
        <v>57</v>
      </c>
      <c r="F230">
        <v>979</v>
      </c>
      <c r="G230">
        <v>371</v>
      </c>
      <c r="H230">
        <v>57</v>
      </c>
      <c r="I230">
        <v>667</v>
      </c>
      <c r="J230">
        <f t="shared" si="3"/>
        <v>0</v>
      </c>
    </row>
    <row r="231" spans="1:10" x14ac:dyDescent="0.25">
      <c r="A231">
        <v>2013</v>
      </c>
      <c r="B231" t="s">
        <v>84</v>
      </c>
      <c r="C231" t="s">
        <v>87</v>
      </c>
      <c r="D231" t="s">
        <v>86</v>
      </c>
      <c r="E231">
        <v>40</v>
      </c>
      <c r="F231">
        <v>655</v>
      </c>
      <c r="G231">
        <v>192</v>
      </c>
      <c r="H231">
        <v>40</v>
      </c>
      <c r="J231">
        <f t="shared" si="3"/>
        <v>0</v>
      </c>
    </row>
    <row r="232" spans="1:10" x14ac:dyDescent="0.25">
      <c r="A232">
        <v>2013</v>
      </c>
      <c r="B232" t="s">
        <v>84</v>
      </c>
      <c r="C232" t="s">
        <v>87</v>
      </c>
      <c r="D232" t="s">
        <v>89</v>
      </c>
      <c r="E232">
        <v>17</v>
      </c>
      <c r="F232">
        <v>324</v>
      </c>
      <c r="G232">
        <v>179</v>
      </c>
      <c r="H232">
        <v>17</v>
      </c>
      <c r="J232">
        <f t="shared" si="3"/>
        <v>0</v>
      </c>
    </row>
    <row r="233" spans="1:10" x14ac:dyDescent="0.25">
      <c r="A233">
        <v>2013</v>
      </c>
      <c r="B233" t="s">
        <v>84</v>
      </c>
      <c r="C233" t="s">
        <v>85</v>
      </c>
      <c r="D233" t="s">
        <v>23</v>
      </c>
      <c r="E233">
        <v>148</v>
      </c>
      <c r="F233">
        <v>1695</v>
      </c>
      <c r="G233">
        <v>610</v>
      </c>
      <c r="H233">
        <v>148</v>
      </c>
      <c r="I233">
        <v>2962</v>
      </c>
      <c r="J233">
        <f t="shared" si="3"/>
        <v>0</v>
      </c>
    </row>
    <row r="234" spans="1:10" x14ac:dyDescent="0.25">
      <c r="A234">
        <v>2013</v>
      </c>
      <c r="B234" t="s">
        <v>84</v>
      </c>
      <c r="C234" t="s">
        <v>85</v>
      </c>
      <c r="D234" t="s">
        <v>86</v>
      </c>
      <c r="E234">
        <v>130</v>
      </c>
      <c r="F234">
        <v>1260</v>
      </c>
      <c r="G234">
        <v>469</v>
      </c>
      <c r="H234">
        <v>130</v>
      </c>
      <c r="J234">
        <f t="shared" si="3"/>
        <v>0</v>
      </c>
    </row>
    <row r="235" spans="1:10" x14ac:dyDescent="0.25">
      <c r="A235">
        <v>2013</v>
      </c>
      <c r="B235" t="s">
        <v>84</v>
      </c>
      <c r="C235" t="s">
        <v>85</v>
      </c>
      <c r="D235" t="s">
        <v>89</v>
      </c>
      <c r="E235">
        <v>18</v>
      </c>
      <c r="F235">
        <v>435</v>
      </c>
      <c r="G235">
        <v>141</v>
      </c>
      <c r="H235">
        <v>18</v>
      </c>
      <c r="J235">
        <f t="shared" si="3"/>
        <v>0</v>
      </c>
    </row>
    <row r="236" spans="1:10" x14ac:dyDescent="0.25">
      <c r="A236">
        <v>2013</v>
      </c>
      <c r="B236" t="s">
        <v>84</v>
      </c>
      <c r="C236" t="s">
        <v>88</v>
      </c>
      <c r="D236" t="s">
        <v>23</v>
      </c>
      <c r="E236">
        <v>205</v>
      </c>
      <c r="F236">
        <v>2674</v>
      </c>
      <c r="G236">
        <v>981</v>
      </c>
      <c r="H236">
        <v>205</v>
      </c>
      <c r="I236">
        <v>4039</v>
      </c>
      <c r="J236">
        <f t="shared" si="3"/>
        <v>0</v>
      </c>
    </row>
    <row r="237" spans="1:10" x14ac:dyDescent="0.25">
      <c r="A237">
        <v>2014</v>
      </c>
      <c r="B237" t="s">
        <v>84</v>
      </c>
      <c r="C237" t="s">
        <v>87</v>
      </c>
      <c r="D237" t="s">
        <v>23</v>
      </c>
      <c r="E237">
        <v>62</v>
      </c>
      <c r="F237">
        <v>1034</v>
      </c>
      <c r="G237">
        <v>458</v>
      </c>
      <c r="H237">
        <v>62</v>
      </c>
      <c r="J237">
        <f t="shared" si="3"/>
        <v>0</v>
      </c>
    </row>
    <row r="238" spans="1:10" x14ac:dyDescent="0.25">
      <c r="A238">
        <v>2014</v>
      </c>
      <c r="B238" t="s">
        <v>84</v>
      </c>
      <c r="C238" t="s">
        <v>87</v>
      </c>
      <c r="D238" t="s">
        <v>86</v>
      </c>
      <c r="E238">
        <v>42</v>
      </c>
      <c r="F238">
        <v>663</v>
      </c>
      <c r="G238">
        <v>242</v>
      </c>
      <c r="H238">
        <v>42</v>
      </c>
      <c r="J238">
        <f t="shared" si="3"/>
        <v>0</v>
      </c>
    </row>
    <row r="239" spans="1:10" x14ac:dyDescent="0.25">
      <c r="A239">
        <v>2014</v>
      </c>
      <c r="B239" t="s">
        <v>84</v>
      </c>
      <c r="C239" t="s">
        <v>87</v>
      </c>
      <c r="D239" t="s">
        <v>89</v>
      </c>
      <c r="E239">
        <v>20</v>
      </c>
      <c r="F239">
        <v>371</v>
      </c>
      <c r="G239">
        <v>216</v>
      </c>
      <c r="H239">
        <v>20</v>
      </c>
      <c r="J239">
        <f t="shared" si="3"/>
        <v>0</v>
      </c>
    </row>
    <row r="240" spans="1:10" x14ac:dyDescent="0.25">
      <c r="A240">
        <v>2014</v>
      </c>
      <c r="B240" t="s">
        <v>84</v>
      </c>
      <c r="C240" t="s">
        <v>85</v>
      </c>
      <c r="D240" t="s">
        <v>23</v>
      </c>
      <c r="E240">
        <v>142</v>
      </c>
      <c r="F240">
        <v>2314</v>
      </c>
      <c r="G240">
        <v>890</v>
      </c>
      <c r="H240">
        <v>142</v>
      </c>
      <c r="J240">
        <f t="shared" si="3"/>
        <v>0</v>
      </c>
    </row>
    <row r="241" spans="1:10" x14ac:dyDescent="0.25">
      <c r="A241">
        <v>2014</v>
      </c>
      <c r="B241" t="s">
        <v>84</v>
      </c>
      <c r="C241" t="s">
        <v>85</v>
      </c>
      <c r="D241" t="s">
        <v>86</v>
      </c>
      <c r="E241">
        <v>122</v>
      </c>
      <c r="F241">
        <v>1903</v>
      </c>
      <c r="G241">
        <v>764</v>
      </c>
      <c r="H241">
        <v>122</v>
      </c>
      <c r="J241">
        <f t="shared" si="3"/>
        <v>0</v>
      </c>
    </row>
    <row r="242" spans="1:10" x14ac:dyDescent="0.25">
      <c r="A242">
        <v>2014</v>
      </c>
      <c r="B242" t="s">
        <v>84</v>
      </c>
      <c r="C242" t="s">
        <v>85</v>
      </c>
      <c r="D242" t="s">
        <v>89</v>
      </c>
      <c r="E242">
        <v>20</v>
      </c>
      <c r="F242">
        <v>411</v>
      </c>
      <c r="G242">
        <v>126</v>
      </c>
      <c r="H242">
        <v>20</v>
      </c>
      <c r="J242">
        <f t="shared" si="3"/>
        <v>0</v>
      </c>
    </row>
    <row r="243" spans="1:10" x14ac:dyDescent="0.25">
      <c r="A243">
        <v>2014</v>
      </c>
      <c r="B243" t="s">
        <v>84</v>
      </c>
      <c r="C243" t="s">
        <v>88</v>
      </c>
      <c r="D243" t="s">
        <v>23</v>
      </c>
      <c r="E243">
        <v>204</v>
      </c>
      <c r="F243">
        <v>3348</v>
      </c>
      <c r="G243">
        <v>1348</v>
      </c>
      <c r="H243">
        <v>204</v>
      </c>
      <c r="I243">
        <v>4055</v>
      </c>
      <c r="J243">
        <f t="shared" si="3"/>
        <v>0</v>
      </c>
    </row>
    <row r="244" spans="1:10" x14ac:dyDescent="0.25">
      <c r="A244">
        <v>2015</v>
      </c>
      <c r="B244" t="s">
        <v>84</v>
      </c>
      <c r="C244" t="s">
        <v>87</v>
      </c>
      <c r="D244" t="s">
        <v>23</v>
      </c>
      <c r="E244">
        <v>74</v>
      </c>
      <c r="F244">
        <v>1001</v>
      </c>
      <c r="G244">
        <v>462</v>
      </c>
      <c r="H244">
        <v>74</v>
      </c>
      <c r="J244">
        <f t="shared" si="3"/>
        <v>0</v>
      </c>
    </row>
    <row r="245" spans="1:10" x14ac:dyDescent="0.25">
      <c r="A245">
        <v>2015</v>
      </c>
      <c r="B245" t="s">
        <v>84</v>
      </c>
      <c r="C245" t="s">
        <v>87</v>
      </c>
      <c r="D245" t="s">
        <v>86</v>
      </c>
      <c r="E245">
        <v>50</v>
      </c>
      <c r="F245">
        <v>628</v>
      </c>
      <c r="G245">
        <v>264</v>
      </c>
      <c r="H245">
        <v>50</v>
      </c>
      <c r="J245">
        <f t="shared" si="3"/>
        <v>0</v>
      </c>
    </row>
    <row r="246" spans="1:10" x14ac:dyDescent="0.25">
      <c r="A246">
        <v>2015</v>
      </c>
      <c r="B246" t="s">
        <v>84</v>
      </c>
      <c r="C246" t="s">
        <v>87</v>
      </c>
      <c r="D246" t="s">
        <v>89</v>
      </c>
      <c r="E246">
        <v>24</v>
      </c>
      <c r="F246">
        <v>373</v>
      </c>
      <c r="G246">
        <v>198</v>
      </c>
      <c r="H246">
        <v>24</v>
      </c>
      <c r="J246">
        <f t="shared" si="3"/>
        <v>0</v>
      </c>
    </row>
    <row r="247" spans="1:10" x14ac:dyDescent="0.25">
      <c r="A247">
        <v>2015</v>
      </c>
      <c r="B247" t="s">
        <v>84</v>
      </c>
      <c r="C247" t="s">
        <v>85</v>
      </c>
      <c r="D247" t="s">
        <v>23</v>
      </c>
      <c r="E247">
        <v>147</v>
      </c>
      <c r="F247">
        <v>2197</v>
      </c>
      <c r="G247">
        <v>939</v>
      </c>
      <c r="H247">
        <v>147</v>
      </c>
      <c r="J247">
        <f t="shared" si="3"/>
        <v>0</v>
      </c>
    </row>
    <row r="248" spans="1:10" x14ac:dyDescent="0.25">
      <c r="A248">
        <v>2015</v>
      </c>
      <c r="B248" t="s">
        <v>84</v>
      </c>
      <c r="C248" t="s">
        <v>85</v>
      </c>
      <c r="D248" t="s">
        <v>86</v>
      </c>
      <c r="E248">
        <v>125</v>
      </c>
      <c r="F248">
        <v>1847</v>
      </c>
      <c r="G248">
        <v>812</v>
      </c>
      <c r="H248">
        <v>125</v>
      </c>
      <c r="J248">
        <f t="shared" si="3"/>
        <v>0</v>
      </c>
    </row>
    <row r="249" spans="1:10" x14ac:dyDescent="0.25">
      <c r="A249">
        <v>2015</v>
      </c>
      <c r="B249" t="s">
        <v>84</v>
      </c>
      <c r="C249" t="s">
        <v>85</v>
      </c>
      <c r="D249" t="s">
        <v>89</v>
      </c>
      <c r="E249">
        <v>22</v>
      </c>
      <c r="F249">
        <v>350</v>
      </c>
      <c r="G249">
        <v>127</v>
      </c>
      <c r="H249">
        <v>22</v>
      </c>
      <c r="J249">
        <f t="shared" si="3"/>
        <v>0</v>
      </c>
    </row>
    <row r="250" spans="1:10" x14ac:dyDescent="0.25">
      <c r="A250">
        <v>2015</v>
      </c>
      <c r="B250" t="s">
        <v>84</v>
      </c>
      <c r="C250" t="s">
        <v>88</v>
      </c>
      <c r="D250" t="s">
        <v>23</v>
      </c>
      <c r="E250">
        <v>221</v>
      </c>
      <c r="F250">
        <v>3198</v>
      </c>
      <c r="G250">
        <v>1401</v>
      </c>
      <c r="H250">
        <v>221</v>
      </c>
      <c r="I250">
        <v>4187</v>
      </c>
      <c r="J250">
        <f t="shared" si="3"/>
        <v>0</v>
      </c>
    </row>
    <row r="251" spans="1:10" x14ac:dyDescent="0.25">
      <c r="A251">
        <v>2016</v>
      </c>
      <c r="B251" t="s">
        <v>84</v>
      </c>
      <c r="C251" t="s">
        <v>87</v>
      </c>
      <c r="D251" t="s">
        <v>23</v>
      </c>
      <c r="E251">
        <v>71</v>
      </c>
      <c r="F251">
        <v>1071</v>
      </c>
      <c r="G251">
        <v>379</v>
      </c>
      <c r="H251">
        <v>70</v>
      </c>
      <c r="J251">
        <f t="shared" si="3"/>
        <v>-1</v>
      </c>
    </row>
    <row r="252" spans="1:10" x14ac:dyDescent="0.25">
      <c r="A252">
        <v>2016</v>
      </c>
      <c r="B252" t="s">
        <v>84</v>
      </c>
      <c r="C252" t="s">
        <v>87</v>
      </c>
      <c r="D252" t="s">
        <v>86</v>
      </c>
      <c r="E252">
        <v>47</v>
      </c>
      <c r="F252">
        <v>664</v>
      </c>
      <c r="G252">
        <v>197</v>
      </c>
      <c r="H252">
        <v>46</v>
      </c>
      <c r="J252">
        <f t="shared" si="3"/>
        <v>-1</v>
      </c>
    </row>
    <row r="253" spans="1:10" x14ac:dyDescent="0.25">
      <c r="A253">
        <v>2016</v>
      </c>
      <c r="B253" t="s">
        <v>84</v>
      </c>
      <c r="C253" t="s">
        <v>87</v>
      </c>
      <c r="D253" t="s">
        <v>89</v>
      </c>
      <c r="E253">
        <v>24</v>
      </c>
      <c r="F253">
        <v>407</v>
      </c>
      <c r="G253">
        <v>182</v>
      </c>
      <c r="H253">
        <v>24</v>
      </c>
      <c r="J253">
        <f t="shared" si="3"/>
        <v>0</v>
      </c>
    </row>
    <row r="254" spans="1:10" x14ac:dyDescent="0.25">
      <c r="A254">
        <v>2016</v>
      </c>
      <c r="B254" t="s">
        <v>84</v>
      </c>
      <c r="C254" t="s">
        <v>85</v>
      </c>
      <c r="D254" t="s">
        <v>23</v>
      </c>
      <c r="E254">
        <v>158</v>
      </c>
      <c r="F254">
        <v>2451</v>
      </c>
      <c r="G254">
        <v>891</v>
      </c>
      <c r="H254">
        <v>147</v>
      </c>
      <c r="J254">
        <f t="shared" si="3"/>
        <v>-11</v>
      </c>
    </row>
    <row r="255" spans="1:10" x14ac:dyDescent="0.25">
      <c r="A255">
        <v>2016</v>
      </c>
      <c r="B255" t="s">
        <v>84</v>
      </c>
      <c r="C255" t="s">
        <v>85</v>
      </c>
      <c r="D255" t="s">
        <v>86</v>
      </c>
      <c r="E255">
        <v>120</v>
      </c>
      <c r="F255">
        <v>2039</v>
      </c>
      <c r="G255">
        <v>741</v>
      </c>
      <c r="H255">
        <v>120</v>
      </c>
      <c r="J255">
        <f t="shared" si="3"/>
        <v>0</v>
      </c>
    </row>
    <row r="256" spans="1:10" x14ac:dyDescent="0.25">
      <c r="A256">
        <v>2016</v>
      </c>
      <c r="B256" t="s">
        <v>84</v>
      </c>
      <c r="C256" t="s">
        <v>85</v>
      </c>
      <c r="D256" t="s">
        <v>89</v>
      </c>
      <c r="E256">
        <v>18</v>
      </c>
      <c r="F256">
        <v>353</v>
      </c>
      <c r="G256">
        <v>135</v>
      </c>
      <c r="H256">
        <v>18</v>
      </c>
      <c r="J256">
        <f t="shared" si="3"/>
        <v>0</v>
      </c>
    </row>
    <row r="257" spans="1:10" x14ac:dyDescent="0.25">
      <c r="A257">
        <v>2016</v>
      </c>
      <c r="B257" t="s">
        <v>84</v>
      </c>
      <c r="C257" t="s">
        <v>85</v>
      </c>
      <c r="D257" t="s">
        <v>90</v>
      </c>
      <c r="E257">
        <v>20</v>
      </c>
      <c r="F257">
        <v>59</v>
      </c>
      <c r="G257">
        <v>15</v>
      </c>
      <c r="H257">
        <v>9</v>
      </c>
      <c r="J257">
        <f t="shared" si="3"/>
        <v>-11</v>
      </c>
    </row>
    <row r="258" spans="1:10" x14ac:dyDescent="0.25">
      <c r="A258">
        <v>2016</v>
      </c>
      <c r="B258" t="s">
        <v>84</v>
      </c>
      <c r="C258" t="s">
        <v>88</v>
      </c>
      <c r="D258" t="s">
        <v>23</v>
      </c>
      <c r="E258">
        <v>229</v>
      </c>
      <c r="F258">
        <v>3522</v>
      </c>
      <c r="G258">
        <v>1270</v>
      </c>
      <c r="H258">
        <v>217</v>
      </c>
      <c r="I258">
        <v>4344</v>
      </c>
      <c r="J258">
        <f t="shared" si="3"/>
        <v>-12</v>
      </c>
    </row>
    <row r="259" spans="1:10" x14ac:dyDescent="0.25">
      <c r="A259">
        <v>2017</v>
      </c>
      <c r="B259" t="s">
        <v>84</v>
      </c>
      <c r="C259" t="s">
        <v>87</v>
      </c>
      <c r="D259" t="s">
        <v>23</v>
      </c>
      <c r="E259">
        <v>66</v>
      </c>
      <c r="F259">
        <v>1063</v>
      </c>
      <c r="G259">
        <v>363</v>
      </c>
      <c r="H259">
        <v>66</v>
      </c>
      <c r="J259">
        <f t="shared" ref="J259:J302" si="4">H259-E259</f>
        <v>0</v>
      </c>
    </row>
    <row r="260" spans="1:10" x14ac:dyDescent="0.25">
      <c r="A260">
        <v>2017</v>
      </c>
      <c r="B260" t="s">
        <v>84</v>
      </c>
      <c r="C260" t="s">
        <v>87</v>
      </c>
      <c r="D260" t="s">
        <v>86</v>
      </c>
      <c r="E260">
        <v>42</v>
      </c>
      <c r="F260">
        <v>668</v>
      </c>
      <c r="G260">
        <v>198</v>
      </c>
      <c r="H260">
        <v>42</v>
      </c>
      <c r="J260">
        <f t="shared" si="4"/>
        <v>0</v>
      </c>
    </row>
    <row r="261" spans="1:10" x14ac:dyDescent="0.25">
      <c r="A261">
        <v>2017</v>
      </c>
      <c r="B261" t="s">
        <v>84</v>
      </c>
      <c r="C261" t="s">
        <v>87</v>
      </c>
      <c r="D261" t="s">
        <v>89</v>
      </c>
      <c r="E261">
        <v>24</v>
      </c>
      <c r="F261">
        <v>395</v>
      </c>
      <c r="G261">
        <v>165</v>
      </c>
      <c r="H261">
        <v>24</v>
      </c>
      <c r="J261">
        <f t="shared" si="4"/>
        <v>0</v>
      </c>
    </row>
    <row r="262" spans="1:10" x14ac:dyDescent="0.25">
      <c r="A262">
        <v>2017</v>
      </c>
      <c r="B262" t="s">
        <v>84</v>
      </c>
      <c r="C262" t="s">
        <v>85</v>
      </c>
      <c r="D262" t="s">
        <v>23</v>
      </c>
      <c r="E262">
        <v>152</v>
      </c>
      <c r="F262">
        <v>2626</v>
      </c>
      <c r="G262">
        <v>955</v>
      </c>
      <c r="H262">
        <v>140</v>
      </c>
      <c r="J262">
        <f t="shared" si="4"/>
        <v>-12</v>
      </c>
    </row>
    <row r="263" spans="1:10" x14ac:dyDescent="0.25">
      <c r="A263">
        <v>2017</v>
      </c>
      <c r="B263" t="s">
        <v>84</v>
      </c>
      <c r="C263" t="s">
        <v>85</v>
      </c>
      <c r="D263" t="s">
        <v>86</v>
      </c>
      <c r="E263">
        <v>113</v>
      </c>
      <c r="F263">
        <v>2221</v>
      </c>
      <c r="G263">
        <v>803</v>
      </c>
      <c r="H263">
        <v>113</v>
      </c>
      <c r="J263">
        <f t="shared" si="4"/>
        <v>0</v>
      </c>
    </row>
    <row r="264" spans="1:10" x14ac:dyDescent="0.25">
      <c r="A264">
        <v>2017</v>
      </c>
      <c r="B264" t="s">
        <v>84</v>
      </c>
      <c r="C264" t="s">
        <v>85</v>
      </c>
      <c r="D264" t="s">
        <v>89</v>
      </c>
      <c r="E264">
        <v>16</v>
      </c>
      <c r="F264">
        <v>354</v>
      </c>
      <c r="G264">
        <v>141</v>
      </c>
      <c r="H264">
        <v>16</v>
      </c>
      <c r="J264">
        <f t="shared" si="4"/>
        <v>0</v>
      </c>
    </row>
    <row r="265" spans="1:10" x14ac:dyDescent="0.25">
      <c r="A265">
        <v>2017</v>
      </c>
      <c r="B265" t="s">
        <v>84</v>
      </c>
      <c r="C265" t="s">
        <v>85</v>
      </c>
      <c r="D265" t="s">
        <v>90</v>
      </c>
      <c r="E265">
        <v>23</v>
      </c>
      <c r="F265">
        <v>51</v>
      </c>
      <c r="G265">
        <v>11</v>
      </c>
      <c r="H265">
        <v>11</v>
      </c>
      <c r="J265">
        <f t="shared" si="4"/>
        <v>-12</v>
      </c>
    </row>
    <row r="266" spans="1:10" x14ac:dyDescent="0.25">
      <c r="A266">
        <v>2017</v>
      </c>
      <c r="B266" t="s">
        <v>84</v>
      </c>
      <c r="C266" t="s">
        <v>88</v>
      </c>
      <c r="D266" t="s">
        <v>23</v>
      </c>
      <c r="E266">
        <v>218</v>
      </c>
      <c r="F266">
        <v>3689</v>
      </c>
      <c r="G266">
        <v>1318</v>
      </c>
      <c r="H266">
        <v>206</v>
      </c>
      <c r="I266">
        <v>4474</v>
      </c>
      <c r="J266">
        <f t="shared" si="4"/>
        <v>-12</v>
      </c>
    </row>
    <row r="267" spans="1:10" x14ac:dyDescent="0.25">
      <c r="A267">
        <v>2018</v>
      </c>
      <c r="B267" t="s">
        <v>84</v>
      </c>
      <c r="C267" t="s">
        <v>87</v>
      </c>
      <c r="D267" t="s">
        <v>23</v>
      </c>
      <c r="E267">
        <v>58</v>
      </c>
      <c r="F267">
        <v>1035</v>
      </c>
      <c r="G267">
        <v>402</v>
      </c>
      <c r="H267">
        <v>58</v>
      </c>
      <c r="J267">
        <f t="shared" si="4"/>
        <v>0</v>
      </c>
    </row>
    <row r="268" spans="1:10" x14ac:dyDescent="0.25">
      <c r="A268">
        <v>2018</v>
      </c>
      <c r="B268" t="s">
        <v>84</v>
      </c>
      <c r="C268" t="s">
        <v>87</v>
      </c>
      <c r="D268" t="s">
        <v>86</v>
      </c>
      <c r="E268">
        <v>34</v>
      </c>
      <c r="F268">
        <v>670</v>
      </c>
      <c r="G268">
        <v>209</v>
      </c>
      <c r="H268">
        <v>34</v>
      </c>
      <c r="J268">
        <f t="shared" si="4"/>
        <v>0</v>
      </c>
    </row>
    <row r="269" spans="1:10" x14ac:dyDescent="0.25">
      <c r="A269">
        <v>2018</v>
      </c>
      <c r="B269" t="s">
        <v>84</v>
      </c>
      <c r="C269" t="s">
        <v>87</v>
      </c>
      <c r="D269" t="s">
        <v>89</v>
      </c>
      <c r="E269">
        <v>24</v>
      </c>
      <c r="F269">
        <v>365</v>
      </c>
      <c r="G269">
        <v>193</v>
      </c>
      <c r="H269">
        <v>24</v>
      </c>
      <c r="J269">
        <f t="shared" si="4"/>
        <v>0</v>
      </c>
    </row>
    <row r="270" spans="1:10" x14ac:dyDescent="0.25">
      <c r="A270">
        <v>2018</v>
      </c>
      <c r="B270" t="s">
        <v>84</v>
      </c>
      <c r="C270" t="s">
        <v>85</v>
      </c>
      <c r="D270" t="s">
        <v>23</v>
      </c>
      <c r="E270">
        <v>125</v>
      </c>
      <c r="F270">
        <v>2523</v>
      </c>
      <c r="G270">
        <v>910</v>
      </c>
      <c r="H270">
        <v>106</v>
      </c>
      <c r="J270">
        <f t="shared" si="4"/>
        <v>-19</v>
      </c>
    </row>
    <row r="271" spans="1:10" x14ac:dyDescent="0.25">
      <c r="A271">
        <v>2018</v>
      </c>
      <c r="B271" t="s">
        <v>84</v>
      </c>
      <c r="C271" t="s">
        <v>85</v>
      </c>
      <c r="D271" t="s">
        <v>86</v>
      </c>
      <c r="E271">
        <v>85</v>
      </c>
      <c r="F271">
        <v>2093</v>
      </c>
      <c r="G271">
        <v>733</v>
      </c>
      <c r="H271">
        <v>85</v>
      </c>
      <c r="J271">
        <f t="shared" si="4"/>
        <v>0</v>
      </c>
    </row>
    <row r="272" spans="1:10" x14ac:dyDescent="0.25">
      <c r="A272">
        <v>2018</v>
      </c>
      <c r="B272" t="s">
        <v>84</v>
      </c>
      <c r="C272" t="s">
        <v>85</v>
      </c>
      <c r="D272" t="s">
        <v>89</v>
      </c>
      <c r="E272">
        <v>16</v>
      </c>
      <c r="F272">
        <v>366</v>
      </c>
      <c r="G272">
        <v>160</v>
      </c>
      <c r="H272">
        <v>16</v>
      </c>
      <c r="J272">
        <f t="shared" si="4"/>
        <v>0</v>
      </c>
    </row>
    <row r="273" spans="1:10" x14ac:dyDescent="0.25">
      <c r="A273">
        <v>2018</v>
      </c>
      <c r="B273" t="s">
        <v>84</v>
      </c>
      <c r="C273" t="s">
        <v>85</v>
      </c>
      <c r="D273" t="s">
        <v>90</v>
      </c>
      <c r="E273">
        <v>24</v>
      </c>
      <c r="F273">
        <v>64</v>
      </c>
      <c r="G273">
        <v>17</v>
      </c>
      <c r="H273">
        <v>5</v>
      </c>
      <c r="J273">
        <f t="shared" si="4"/>
        <v>-19</v>
      </c>
    </row>
    <row r="274" spans="1:10" x14ac:dyDescent="0.25">
      <c r="A274">
        <v>2018</v>
      </c>
      <c r="B274" t="s">
        <v>84</v>
      </c>
      <c r="C274" t="s">
        <v>88</v>
      </c>
      <c r="D274" t="s">
        <v>23</v>
      </c>
      <c r="E274">
        <v>183</v>
      </c>
      <c r="F274">
        <v>3558</v>
      </c>
      <c r="G274">
        <v>1312</v>
      </c>
      <c r="H274">
        <v>164</v>
      </c>
      <c r="I274">
        <v>4453</v>
      </c>
      <c r="J274">
        <f t="shared" si="4"/>
        <v>-19</v>
      </c>
    </row>
    <row r="275" spans="1:10" x14ac:dyDescent="0.25">
      <c r="A275">
        <v>2019</v>
      </c>
      <c r="B275" t="s">
        <v>84</v>
      </c>
      <c r="C275" t="s">
        <v>87</v>
      </c>
      <c r="D275" t="s">
        <v>23</v>
      </c>
      <c r="E275">
        <v>78</v>
      </c>
      <c r="F275">
        <v>982</v>
      </c>
      <c r="G275">
        <v>411</v>
      </c>
      <c r="H275">
        <v>78</v>
      </c>
      <c r="J275">
        <f t="shared" si="4"/>
        <v>0</v>
      </c>
    </row>
    <row r="276" spans="1:10" x14ac:dyDescent="0.25">
      <c r="A276">
        <v>2019</v>
      </c>
      <c r="B276" t="s">
        <v>84</v>
      </c>
      <c r="C276" t="s">
        <v>87</v>
      </c>
      <c r="D276" t="s">
        <v>86</v>
      </c>
      <c r="E276">
        <v>44</v>
      </c>
      <c r="F276">
        <v>590</v>
      </c>
      <c r="G276">
        <v>191</v>
      </c>
      <c r="H276">
        <v>44</v>
      </c>
      <c r="J276">
        <f t="shared" si="4"/>
        <v>0</v>
      </c>
    </row>
    <row r="277" spans="1:10" x14ac:dyDescent="0.25">
      <c r="A277">
        <v>2019</v>
      </c>
      <c r="B277" t="s">
        <v>84</v>
      </c>
      <c r="C277" t="s">
        <v>87</v>
      </c>
      <c r="D277" t="s">
        <v>89</v>
      </c>
      <c r="E277">
        <v>34</v>
      </c>
      <c r="F277">
        <v>392</v>
      </c>
      <c r="G277">
        <v>220</v>
      </c>
      <c r="H277">
        <v>34</v>
      </c>
      <c r="J277">
        <f t="shared" si="4"/>
        <v>0</v>
      </c>
    </row>
    <row r="278" spans="1:10" x14ac:dyDescent="0.25">
      <c r="A278">
        <v>2019</v>
      </c>
      <c r="B278" t="s">
        <v>84</v>
      </c>
      <c r="C278" t="s">
        <v>85</v>
      </c>
      <c r="D278" t="s">
        <v>23</v>
      </c>
      <c r="E278">
        <v>156</v>
      </c>
      <c r="F278">
        <v>2262</v>
      </c>
      <c r="G278">
        <v>830</v>
      </c>
      <c r="H278">
        <v>156</v>
      </c>
      <c r="J278">
        <f t="shared" si="4"/>
        <v>0</v>
      </c>
    </row>
    <row r="279" spans="1:10" x14ac:dyDescent="0.25">
      <c r="A279">
        <v>2019</v>
      </c>
      <c r="B279" t="s">
        <v>84</v>
      </c>
      <c r="C279" t="s">
        <v>85</v>
      </c>
      <c r="D279" t="s">
        <v>86</v>
      </c>
      <c r="E279">
        <v>117</v>
      </c>
      <c r="F279">
        <v>1862</v>
      </c>
      <c r="G279">
        <v>669</v>
      </c>
      <c r="H279">
        <v>117</v>
      </c>
      <c r="J279">
        <f t="shared" si="4"/>
        <v>0</v>
      </c>
    </row>
    <row r="280" spans="1:10" x14ac:dyDescent="0.25">
      <c r="A280">
        <v>2019</v>
      </c>
      <c r="B280" t="s">
        <v>84</v>
      </c>
      <c r="C280" t="s">
        <v>85</v>
      </c>
      <c r="D280" t="s">
        <v>89</v>
      </c>
      <c r="E280">
        <v>39</v>
      </c>
      <c r="F280">
        <v>400</v>
      </c>
      <c r="G280">
        <v>161</v>
      </c>
      <c r="H280">
        <v>39</v>
      </c>
      <c r="J280">
        <f t="shared" si="4"/>
        <v>0</v>
      </c>
    </row>
    <row r="281" spans="1:10" x14ac:dyDescent="0.25">
      <c r="A281">
        <v>2019</v>
      </c>
      <c r="B281" t="s">
        <v>84</v>
      </c>
      <c r="C281" t="s">
        <v>88</v>
      </c>
      <c r="D281" t="s">
        <v>23</v>
      </c>
      <c r="E281">
        <v>234</v>
      </c>
      <c r="F281">
        <v>3244</v>
      </c>
      <c r="G281">
        <v>1241</v>
      </c>
      <c r="H281">
        <v>234</v>
      </c>
      <c r="I281">
        <v>4433</v>
      </c>
      <c r="J281">
        <f t="shared" si="4"/>
        <v>0</v>
      </c>
    </row>
    <row r="282" spans="1:10" x14ac:dyDescent="0.25">
      <c r="A282">
        <v>2020</v>
      </c>
      <c r="B282" t="s">
        <v>84</v>
      </c>
      <c r="C282" t="s">
        <v>87</v>
      </c>
      <c r="D282" t="s">
        <v>23</v>
      </c>
      <c r="E282">
        <v>78</v>
      </c>
      <c r="F282">
        <v>899</v>
      </c>
      <c r="G282">
        <v>354</v>
      </c>
      <c r="H282">
        <v>78</v>
      </c>
      <c r="J282">
        <f t="shared" si="4"/>
        <v>0</v>
      </c>
    </row>
    <row r="283" spans="1:10" x14ac:dyDescent="0.25">
      <c r="A283">
        <v>2020</v>
      </c>
      <c r="B283" t="s">
        <v>84</v>
      </c>
      <c r="C283" t="s">
        <v>87</v>
      </c>
      <c r="D283" t="s">
        <v>86</v>
      </c>
      <c r="E283">
        <v>44</v>
      </c>
      <c r="F283">
        <v>517</v>
      </c>
      <c r="G283">
        <v>165</v>
      </c>
      <c r="H283">
        <v>44</v>
      </c>
      <c r="J283">
        <f t="shared" si="4"/>
        <v>0</v>
      </c>
    </row>
    <row r="284" spans="1:10" x14ac:dyDescent="0.25">
      <c r="A284">
        <v>2020</v>
      </c>
      <c r="B284" t="s">
        <v>84</v>
      </c>
      <c r="C284" t="s">
        <v>87</v>
      </c>
      <c r="D284" t="s">
        <v>89</v>
      </c>
      <c r="E284">
        <v>34</v>
      </c>
      <c r="F284">
        <v>382</v>
      </c>
      <c r="G284">
        <v>189</v>
      </c>
      <c r="H284">
        <v>34</v>
      </c>
      <c r="J284">
        <f t="shared" si="4"/>
        <v>0</v>
      </c>
    </row>
    <row r="285" spans="1:10" x14ac:dyDescent="0.25">
      <c r="A285">
        <v>2020</v>
      </c>
      <c r="B285" t="s">
        <v>84</v>
      </c>
      <c r="C285" t="s">
        <v>85</v>
      </c>
      <c r="D285" t="s">
        <v>23</v>
      </c>
      <c r="E285">
        <v>177</v>
      </c>
      <c r="F285">
        <v>1735</v>
      </c>
      <c r="G285">
        <v>680</v>
      </c>
      <c r="H285">
        <v>177</v>
      </c>
      <c r="J285">
        <f t="shared" si="4"/>
        <v>0</v>
      </c>
    </row>
    <row r="286" spans="1:10" x14ac:dyDescent="0.25">
      <c r="A286">
        <v>2020</v>
      </c>
      <c r="B286" t="s">
        <v>84</v>
      </c>
      <c r="C286" t="s">
        <v>85</v>
      </c>
      <c r="D286" t="s">
        <v>86</v>
      </c>
      <c r="E286">
        <v>130</v>
      </c>
      <c r="F286">
        <v>1411</v>
      </c>
      <c r="G286">
        <v>555</v>
      </c>
      <c r="H286">
        <v>130</v>
      </c>
      <c r="J286">
        <f t="shared" si="4"/>
        <v>0</v>
      </c>
    </row>
    <row r="287" spans="1:10" x14ac:dyDescent="0.25">
      <c r="A287">
        <v>2020</v>
      </c>
      <c r="B287" t="s">
        <v>84</v>
      </c>
      <c r="C287" t="s">
        <v>85</v>
      </c>
      <c r="D287" t="s">
        <v>89</v>
      </c>
      <c r="E287">
        <v>47</v>
      </c>
      <c r="F287">
        <v>324</v>
      </c>
      <c r="G287">
        <v>125</v>
      </c>
      <c r="H287">
        <v>47</v>
      </c>
      <c r="J287">
        <f t="shared" si="4"/>
        <v>0</v>
      </c>
    </row>
    <row r="288" spans="1:10" x14ac:dyDescent="0.25">
      <c r="A288">
        <v>2020</v>
      </c>
      <c r="B288" t="s">
        <v>84</v>
      </c>
      <c r="C288" t="s">
        <v>88</v>
      </c>
      <c r="D288" t="s">
        <v>23</v>
      </c>
      <c r="E288">
        <v>255</v>
      </c>
      <c r="F288">
        <v>2634</v>
      </c>
      <c r="G288">
        <v>1034</v>
      </c>
      <c r="H288">
        <v>255</v>
      </c>
      <c r="I288">
        <v>4238</v>
      </c>
      <c r="J288">
        <f t="shared" si="4"/>
        <v>0</v>
      </c>
    </row>
    <row r="289" spans="1:10" x14ac:dyDescent="0.25">
      <c r="A289">
        <v>2021</v>
      </c>
      <c r="B289" t="s">
        <v>84</v>
      </c>
      <c r="C289" t="s">
        <v>87</v>
      </c>
      <c r="D289" t="s">
        <v>23</v>
      </c>
      <c r="E289">
        <v>76</v>
      </c>
      <c r="F289">
        <v>866</v>
      </c>
      <c r="G289">
        <v>339</v>
      </c>
      <c r="H289">
        <v>76</v>
      </c>
      <c r="J289">
        <f t="shared" si="4"/>
        <v>0</v>
      </c>
    </row>
    <row r="290" spans="1:10" x14ac:dyDescent="0.25">
      <c r="A290">
        <v>2021</v>
      </c>
      <c r="B290" t="s">
        <v>84</v>
      </c>
      <c r="C290" t="s">
        <v>87</v>
      </c>
      <c r="D290" t="s">
        <v>86</v>
      </c>
      <c r="E290">
        <v>44</v>
      </c>
      <c r="F290">
        <v>515</v>
      </c>
      <c r="G290">
        <v>166</v>
      </c>
      <c r="H290">
        <v>44</v>
      </c>
      <c r="J290">
        <f t="shared" si="4"/>
        <v>0</v>
      </c>
    </row>
    <row r="291" spans="1:10" x14ac:dyDescent="0.25">
      <c r="A291">
        <v>2021</v>
      </c>
      <c r="B291" t="s">
        <v>84</v>
      </c>
      <c r="C291" t="s">
        <v>87</v>
      </c>
      <c r="D291" t="s">
        <v>89</v>
      </c>
      <c r="E291">
        <v>32</v>
      </c>
      <c r="F291">
        <v>351</v>
      </c>
      <c r="G291">
        <v>173</v>
      </c>
      <c r="H291">
        <v>32</v>
      </c>
      <c r="J291">
        <f t="shared" si="4"/>
        <v>0</v>
      </c>
    </row>
    <row r="292" spans="1:10" x14ac:dyDescent="0.25">
      <c r="A292">
        <v>2021</v>
      </c>
      <c r="B292" t="s">
        <v>84</v>
      </c>
      <c r="C292" t="s">
        <v>85</v>
      </c>
      <c r="D292" t="s">
        <v>23</v>
      </c>
      <c r="E292">
        <v>168</v>
      </c>
      <c r="F292">
        <v>1755</v>
      </c>
      <c r="G292">
        <v>726</v>
      </c>
      <c r="H292">
        <v>168</v>
      </c>
      <c r="J292">
        <f t="shared" si="4"/>
        <v>0</v>
      </c>
    </row>
    <row r="293" spans="1:10" x14ac:dyDescent="0.25">
      <c r="A293">
        <v>2021</v>
      </c>
      <c r="B293" t="s">
        <v>84</v>
      </c>
      <c r="C293" t="s">
        <v>85</v>
      </c>
      <c r="D293" t="s">
        <v>86</v>
      </c>
      <c r="E293">
        <v>126</v>
      </c>
      <c r="F293">
        <v>1468</v>
      </c>
      <c r="G293">
        <v>594</v>
      </c>
      <c r="H293">
        <v>126</v>
      </c>
      <c r="J293">
        <f t="shared" si="4"/>
        <v>0</v>
      </c>
    </row>
    <row r="294" spans="1:10" x14ac:dyDescent="0.25">
      <c r="A294">
        <v>2021</v>
      </c>
      <c r="B294" t="s">
        <v>84</v>
      </c>
      <c r="C294" t="s">
        <v>85</v>
      </c>
      <c r="D294" t="s">
        <v>89</v>
      </c>
      <c r="E294">
        <v>42</v>
      </c>
      <c r="F294">
        <v>287</v>
      </c>
      <c r="G294">
        <v>132</v>
      </c>
      <c r="H294">
        <v>42</v>
      </c>
      <c r="J294">
        <f t="shared" si="4"/>
        <v>0</v>
      </c>
    </row>
    <row r="295" spans="1:10" x14ac:dyDescent="0.25">
      <c r="A295">
        <v>2021</v>
      </c>
      <c r="B295" t="s">
        <v>84</v>
      </c>
      <c r="C295" t="s">
        <v>88</v>
      </c>
      <c r="D295" t="s">
        <v>23</v>
      </c>
      <c r="E295">
        <v>244</v>
      </c>
      <c r="F295">
        <v>2621</v>
      </c>
      <c r="G295">
        <v>1065</v>
      </c>
      <c r="H295">
        <v>244</v>
      </c>
      <c r="J295">
        <f t="shared" si="4"/>
        <v>0</v>
      </c>
    </row>
    <row r="296" spans="1:10" x14ac:dyDescent="0.25">
      <c r="A296">
        <v>2022</v>
      </c>
      <c r="B296" t="s">
        <v>84</v>
      </c>
      <c r="C296" t="s">
        <v>87</v>
      </c>
      <c r="D296" t="s">
        <v>23</v>
      </c>
      <c r="E296">
        <v>70</v>
      </c>
      <c r="F296">
        <v>810</v>
      </c>
      <c r="H296">
        <v>70</v>
      </c>
      <c r="J296">
        <f t="shared" si="4"/>
        <v>0</v>
      </c>
    </row>
    <row r="297" spans="1:10" x14ac:dyDescent="0.25">
      <c r="A297">
        <v>2022</v>
      </c>
      <c r="B297" t="s">
        <v>84</v>
      </c>
      <c r="C297" t="s">
        <v>87</v>
      </c>
      <c r="D297" t="s">
        <v>86</v>
      </c>
      <c r="E297">
        <v>42</v>
      </c>
      <c r="F297">
        <v>460</v>
      </c>
      <c r="H297">
        <v>42</v>
      </c>
      <c r="J297">
        <f t="shared" si="4"/>
        <v>0</v>
      </c>
    </row>
    <row r="298" spans="1:10" x14ac:dyDescent="0.25">
      <c r="A298">
        <v>2022</v>
      </c>
      <c r="B298" t="s">
        <v>84</v>
      </c>
      <c r="C298" t="s">
        <v>87</v>
      </c>
      <c r="D298" t="s">
        <v>89</v>
      </c>
      <c r="E298">
        <v>28</v>
      </c>
      <c r="F298">
        <v>350</v>
      </c>
      <c r="H298">
        <v>28</v>
      </c>
      <c r="J298">
        <f t="shared" si="4"/>
        <v>0</v>
      </c>
    </row>
    <row r="299" spans="1:10" x14ac:dyDescent="0.25">
      <c r="A299">
        <v>2022</v>
      </c>
      <c r="B299" t="s">
        <v>84</v>
      </c>
      <c r="C299" t="s">
        <v>85</v>
      </c>
      <c r="D299" t="s">
        <v>23</v>
      </c>
      <c r="E299">
        <v>181</v>
      </c>
      <c r="F299">
        <f>F300+F301</f>
        <v>1252</v>
      </c>
      <c r="H299">
        <v>144</v>
      </c>
      <c r="J299">
        <f t="shared" si="4"/>
        <v>-37</v>
      </c>
    </row>
    <row r="300" spans="1:10" x14ac:dyDescent="0.25">
      <c r="A300">
        <v>2022</v>
      </c>
      <c r="B300" t="s">
        <v>84</v>
      </c>
      <c r="C300" t="s">
        <v>85</v>
      </c>
      <c r="D300" t="s">
        <v>86</v>
      </c>
      <c r="E300">
        <v>121</v>
      </c>
      <c r="F300">
        <v>970</v>
      </c>
      <c r="H300">
        <v>102</v>
      </c>
      <c r="J300">
        <f t="shared" si="4"/>
        <v>-19</v>
      </c>
    </row>
    <row r="301" spans="1:10" x14ac:dyDescent="0.25">
      <c r="A301">
        <v>2022</v>
      </c>
      <c r="B301" t="s">
        <v>84</v>
      </c>
      <c r="C301" t="s">
        <v>85</v>
      </c>
      <c r="D301" t="s">
        <v>89</v>
      </c>
      <c r="E301">
        <v>60</v>
      </c>
      <c r="F301">
        <v>282</v>
      </c>
      <c r="H301">
        <v>42</v>
      </c>
      <c r="J301">
        <f t="shared" si="4"/>
        <v>-18</v>
      </c>
    </row>
    <row r="302" spans="1:10" x14ac:dyDescent="0.25">
      <c r="A302">
        <v>2022</v>
      </c>
      <c r="B302" t="s">
        <v>84</v>
      </c>
      <c r="C302" t="s">
        <v>88</v>
      </c>
      <c r="D302" t="s">
        <v>23</v>
      </c>
      <c r="E302">
        <v>251</v>
      </c>
      <c r="F302">
        <f>F296+F299</f>
        <v>2062</v>
      </c>
      <c r="H302">
        <v>214</v>
      </c>
      <c r="J302">
        <f t="shared" si="4"/>
        <v>-37</v>
      </c>
    </row>
  </sheetData>
  <autoFilter ref="A1:I302" xr:uid="{00000000-0009-0000-0000-000005000000}"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eleves_enseignants</vt:lpstr>
      <vt:lpstr>ens_age</vt:lpstr>
      <vt:lpstr>eleves_pcs_reg</vt:lpstr>
      <vt:lpstr>eleves_pcs_detail</vt:lpstr>
      <vt:lpstr>baccalaureat</vt:lpstr>
      <vt:lpstr>concours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Kevin Hédé</dc:creator>
  <dc:description/>
  <cp:lastModifiedBy>Kevin</cp:lastModifiedBy>
  <cp:revision>1</cp:revision>
  <dcterms:created xsi:type="dcterms:W3CDTF">2020-02-17T19:37:29Z</dcterms:created>
  <dcterms:modified xsi:type="dcterms:W3CDTF">2024-02-12T14:02:55Z</dcterms:modified>
  <dc:language>fr-FR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