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Zhou\Desktop\"/>
    </mc:Choice>
  </mc:AlternateContent>
  <xr:revisionPtr revIDLastSave="0" documentId="13_ncr:1_{9605860E-7B2B-4426-B8A9-9760D1D84225}" xr6:coauthVersionLast="45" xr6:coauthVersionMax="45" xr10:uidLastSave="{00000000-0000-0000-0000-000000000000}"/>
  <bookViews>
    <workbookView xWindow="44880" yWindow="-120" windowWidth="29040" windowHeight="15840" xr2:uid="{00000000-000D-0000-FFFF-FFFF00000000}"/>
  </bookViews>
  <sheets>
    <sheet name="IHC 10 week-redon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104" i="3"/>
  <c r="E157" i="3"/>
  <c r="E156" i="3"/>
  <c r="E103" i="3"/>
  <c r="E49" i="3"/>
  <c r="E47" i="3"/>
  <c r="E101" i="3"/>
  <c r="E154" i="3"/>
  <c r="E151" i="3"/>
  <c r="E98" i="3"/>
  <c r="E44" i="3"/>
  <c r="E48" i="3"/>
  <c r="E42" i="3"/>
  <c r="E96" i="3"/>
  <c r="E149" i="3"/>
  <c r="E147" i="3"/>
  <c r="E94" i="3"/>
  <c r="E40" i="3"/>
  <c r="E35" i="3"/>
  <c r="E89" i="3"/>
  <c r="E142" i="3"/>
  <c r="E141" i="3"/>
  <c r="E88" i="3"/>
  <c r="E34" i="3"/>
  <c r="E32" i="3"/>
  <c r="E86" i="3"/>
  <c r="E139" i="3"/>
  <c r="E134" i="3"/>
  <c r="E81" i="3"/>
  <c r="E27" i="3"/>
  <c r="E78" i="3" l="1"/>
  <c r="E24" i="3"/>
  <c r="E77" i="3"/>
  <c r="E23" i="3"/>
  <c r="E76" i="3"/>
  <c r="E22" i="3"/>
  <c r="E75" i="3"/>
  <c r="E21" i="3"/>
  <c r="E74" i="3"/>
  <c r="E20" i="3"/>
  <c r="E73" i="3"/>
  <c r="E19" i="3"/>
  <c r="E72" i="3"/>
  <c r="E18" i="3"/>
  <c r="E71" i="3"/>
  <c r="E17" i="3"/>
  <c r="E70" i="3"/>
  <c r="E16" i="3"/>
  <c r="E69" i="3"/>
  <c r="E15" i="3"/>
  <c r="E68" i="3"/>
  <c r="E14" i="3"/>
  <c r="E67" i="3"/>
  <c r="E13" i="3"/>
  <c r="E161" i="3"/>
  <c r="E160" i="3"/>
  <c r="E159" i="3"/>
  <c r="E158" i="3"/>
  <c r="E155" i="3"/>
  <c r="E153" i="3"/>
  <c r="E152" i="3"/>
  <c r="E150" i="3"/>
  <c r="E148" i="3"/>
  <c r="E146" i="3"/>
  <c r="E145" i="3"/>
  <c r="E144" i="3"/>
  <c r="E143" i="3"/>
  <c r="E140" i="3"/>
  <c r="I140" i="3" s="1"/>
  <c r="E138" i="3"/>
  <c r="E137" i="3"/>
  <c r="E136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08" i="3"/>
  <c r="E107" i="3"/>
  <c r="E106" i="3"/>
  <c r="E105" i="3"/>
  <c r="E102" i="3"/>
  <c r="E100" i="3"/>
  <c r="E99" i="3"/>
  <c r="E97" i="3"/>
  <c r="E95" i="3"/>
  <c r="E93" i="3"/>
  <c r="E92" i="3"/>
  <c r="E91" i="3"/>
  <c r="E90" i="3"/>
  <c r="E87" i="3"/>
  <c r="E85" i="3"/>
  <c r="E84" i="3"/>
  <c r="E83" i="3"/>
  <c r="E82" i="3"/>
  <c r="E80" i="3"/>
  <c r="E79" i="3"/>
  <c r="E66" i="3"/>
  <c r="E65" i="3"/>
  <c r="E64" i="3"/>
  <c r="E63" i="3"/>
  <c r="E62" i="3"/>
  <c r="E61" i="3"/>
  <c r="E60" i="3"/>
  <c r="E59" i="3"/>
  <c r="E58" i="3"/>
  <c r="E54" i="3"/>
  <c r="E53" i="3"/>
  <c r="E52" i="3"/>
  <c r="E51" i="3"/>
  <c r="E46" i="3"/>
  <c r="E45" i="3"/>
  <c r="E43" i="3"/>
  <c r="E41" i="3"/>
  <c r="E39" i="3"/>
  <c r="E38" i="3"/>
  <c r="E37" i="3"/>
  <c r="E36" i="3"/>
  <c r="E33" i="3"/>
  <c r="E31" i="3"/>
  <c r="E30" i="3"/>
  <c r="E29" i="3"/>
  <c r="E28" i="3"/>
  <c r="E26" i="3"/>
  <c r="E25" i="3"/>
  <c r="E12" i="3"/>
  <c r="E11" i="3"/>
  <c r="E10" i="3"/>
  <c r="E9" i="3"/>
  <c r="E8" i="3"/>
  <c r="E7" i="3"/>
  <c r="E6" i="3"/>
  <c r="E5" i="3"/>
  <c r="E4" i="3"/>
  <c r="G33" i="3" l="1"/>
  <c r="H33" i="3" s="1"/>
  <c r="I33" i="3"/>
  <c r="I112" i="3"/>
  <c r="J132" i="3"/>
  <c r="I132" i="3"/>
  <c r="J13" i="3"/>
  <c r="K13" i="3"/>
  <c r="I13" i="3"/>
  <c r="G87" i="3"/>
  <c r="H87" i="3" s="1"/>
  <c r="I87" i="3"/>
  <c r="I4" i="3"/>
  <c r="J25" i="3"/>
  <c r="I25" i="3"/>
  <c r="J79" i="3"/>
  <c r="I79" i="3"/>
  <c r="G44" i="3"/>
  <c r="H44" i="3" s="1"/>
  <c r="K121" i="3"/>
  <c r="J121" i="3"/>
  <c r="I121" i="3"/>
  <c r="K67" i="3"/>
  <c r="J67" i="3"/>
  <c r="I67" i="3"/>
  <c r="I58" i="3"/>
  <c r="F4" i="3"/>
  <c r="G58" i="3"/>
  <c r="H58" i="3" s="1"/>
  <c r="G112" i="3"/>
  <c r="H112" i="3" s="1"/>
  <c r="F44" i="3"/>
  <c r="F98" i="3"/>
  <c r="G98" i="3"/>
  <c r="H98" i="3" s="1"/>
  <c r="F151" i="3"/>
  <c r="G151" i="3"/>
  <c r="H151" i="3" s="1"/>
  <c r="G79" i="3"/>
  <c r="H79" i="3" s="1"/>
  <c r="F79" i="3"/>
  <c r="G121" i="3"/>
  <c r="H121" i="3" s="1"/>
  <c r="F13" i="3"/>
  <c r="G13" i="3"/>
  <c r="H13" i="3" s="1"/>
  <c r="F67" i="3"/>
  <c r="G67" i="3"/>
  <c r="H67" i="3" s="1"/>
  <c r="F121" i="3"/>
  <c r="G132" i="3"/>
  <c r="H132" i="3" s="1"/>
  <c r="G140" i="3"/>
  <c r="H140" i="3" s="1"/>
  <c r="G25" i="3"/>
  <c r="H25" i="3" s="1"/>
  <c r="F132" i="3"/>
  <c r="F58" i="3"/>
  <c r="F25" i="3"/>
  <c r="F112" i="3"/>
  <c r="G4" i="3"/>
  <c r="H4" i="3" s="1"/>
  <c r="F87" i="3"/>
  <c r="F33" i="3"/>
  <c r="F140" i="3"/>
</calcChain>
</file>

<file path=xl/sharedStrings.xml><?xml version="1.0" encoding="utf-8"?>
<sst xmlns="http://schemas.openxmlformats.org/spreadsheetml/2006/main" count="215" uniqueCount="74">
  <si>
    <t>Sample</t>
  </si>
  <si>
    <t>Total</t>
  </si>
  <si>
    <t>lesion</t>
  </si>
  <si>
    <t>%</t>
  </si>
  <si>
    <t>Average</t>
  </si>
  <si>
    <t>STDEV</t>
  </si>
  <si>
    <t>SEM</t>
  </si>
  <si>
    <t>A86</t>
  </si>
  <si>
    <t>A90</t>
  </si>
  <si>
    <t>A93</t>
  </si>
  <si>
    <t>A97</t>
  </si>
  <si>
    <t>A98</t>
  </si>
  <si>
    <t>A101</t>
  </si>
  <si>
    <t>A109</t>
  </si>
  <si>
    <t>A110</t>
  </si>
  <si>
    <t>A113</t>
  </si>
  <si>
    <t>Aorta</t>
  </si>
  <si>
    <t>Arch</t>
  </si>
  <si>
    <t>PA</t>
  </si>
  <si>
    <t>A87</t>
  </si>
  <si>
    <t>A89</t>
  </si>
  <si>
    <t>A102</t>
  </si>
  <si>
    <t>A105</t>
  </si>
  <si>
    <t>A114</t>
  </si>
  <si>
    <t>A115</t>
  </si>
  <si>
    <t>RA - RC</t>
  </si>
  <si>
    <t>IHC - HFD</t>
  </si>
  <si>
    <t>RA - HFD</t>
  </si>
  <si>
    <t>A91</t>
  </si>
  <si>
    <t>A106</t>
  </si>
  <si>
    <t>A111</t>
  </si>
  <si>
    <t>A117</t>
  </si>
  <si>
    <t>A118</t>
  </si>
  <si>
    <t>A119</t>
  </si>
  <si>
    <t>A135</t>
  </si>
  <si>
    <t>IH - HFD</t>
  </si>
  <si>
    <t>A143</t>
  </si>
  <si>
    <t>A147</t>
  </si>
  <si>
    <t>A148</t>
  </si>
  <si>
    <t>A149</t>
  </si>
  <si>
    <t>A151</t>
  </si>
  <si>
    <t>A156</t>
  </si>
  <si>
    <t>IC - HFD</t>
  </si>
  <si>
    <t>A160</t>
  </si>
  <si>
    <t>A161</t>
  </si>
  <si>
    <t>A164</t>
  </si>
  <si>
    <t>A168</t>
  </si>
  <si>
    <t>A169</t>
  </si>
  <si>
    <t>A171</t>
  </si>
  <si>
    <t>A172</t>
  </si>
  <si>
    <t>A177</t>
  </si>
  <si>
    <t>A179</t>
  </si>
  <si>
    <t>A180</t>
  </si>
  <si>
    <t>A153</t>
  </si>
  <si>
    <t>A136</t>
  </si>
  <si>
    <t>A139</t>
  </si>
  <si>
    <t>A107</t>
  </si>
  <si>
    <t>A99</t>
  </si>
  <si>
    <t>A144</t>
  </si>
  <si>
    <t>A145</t>
  </si>
  <si>
    <t>A152</t>
  </si>
  <si>
    <t>A155</t>
  </si>
  <si>
    <t>A159</t>
  </si>
  <si>
    <t>A163</t>
  </si>
  <si>
    <t>A165</t>
  </si>
  <si>
    <t>A167</t>
  </si>
  <si>
    <t>IHC 10 week-redone</t>
  </si>
  <si>
    <t>RA-RC vs RA-HFD</t>
  </si>
  <si>
    <t>RA-HFD vs IHC-HFD</t>
  </si>
  <si>
    <t>IHC-HFD vs IH-HFD</t>
  </si>
  <si>
    <t>IHC-HFD vs IC-HFD</t>
  </si>
  <si>
    <t>IH-HFD vs IC-HFD</t>
  </si>
  <si>
    <t>RA-HFD vs IH-HFD</t>
  </si>
  <si>
    <t>RA-HFD vs IC-HFD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</si>
</sst>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 applyBorder="1"/>
    <xf numFmtId="0" fontId="0" fillId="0" borderId="0" xfId="0" applyFill="1" applyBorder="1"/>
    <xf numFmtId="0" fontId="0" fillId="0" borderId="0" xfId="0" applyFont="1" applyBorder="1"/>
    <xf numFmtId="11" fontId="0" fillId="0" borderId="2" xfId="0" applyNumberFormat="1" applyBorder="1"/>
    <xf numFmtId="0" fontId="0" fillId="0" borderId="0" xfId="0"/>
    <xf numFmtId="0" fontId="0" fillId="0" borderId="0" xfId="0" applyBorder="1"/>
    <xf numFmtId="0" fontId="0" fillId="0" borderId="7" xfId="0" applyFill="1" applyBorder="1"/>
    <xf numFmtId="0" fontId="0" fillId="0" borderId="2" xfId="0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11" fontId="0" fillId="0" borderId="7" xfId="0" applyNumberFormat="1" applyBorder="1"/>
    <xf numFmtId="0" fontId="0" fillId="0" borderId="0" xfId="0" applyFont="1"/>
    <xf numFmtId="0" fontId="1" fillId="0" borderId="0" xfId="0" applyFont="1" applyBorder="1"/>
    <xf numFmtId="0" fontId="0" fillId="0" borderId="6" xfId="0" applyBorder="1"/>
    <xf numFmtId="0" fontId="0" fillId="2" borderId="7" xfId="0" applyFill="1" applyBorder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61"/>
  <sheetViews>
    <sheetView tabSelected="1" topLeftCell="A142" zoomScaleNormal="100" workbookViewId="0">
      <selection activeCell="L89" sqref="L89"/>
    </sheetView>
  </sheetViews>
  <sheetFormatPr defaultRowHeight="14.25" x14ac:dyDescent="0.45"/>
  <cols>
    <col min="9" max="9" width="18.86328125" customWidth="1"/>
    <col min="10" max="10" width="17" customWidth="1"/>
  </cols>
  <sheetData>
    <row r="1" spans="1:11" s="12" customFormat="1" x14ac:dyDescent="0.45">
      <c r="A1" s="29" t="s">
        <v>66</v>
      </c>
      <c r="B1" s="29"/>
    </row>
    <row r="2" spans="1:11" ht="14.65" thickBot="1" x14ac:dyDescent="0.5">
      <c r="A2" s="31" t="s">
        <v>16</v>
      </c>
      <c r="B2" s="5"/>
      <c r="C2" s="5"/>
      <c r="D2" s="5"/>
      <c r="E2" s="5"/>
      <c r="F2" s="5"/>
      <c r="G2" s="5"/>
      <c r="H2" s="5"/>
    </row>
    <row r="3" spans="1:11" ht="14.65" thickBot="1" x14ac:dyDescent="0.5">
      <c r="A3" s="30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9" t="s">
        <v>67</v>
      </c>
    </row>
    <row r="4" spans="1:11" x14ac:dyDescent="0.45">
      <c r="A4" s="40" t="s">
        <v>25</v>
      </c>
      <c r="B4" s="16" t="s">
        <v>7</v>
      </c>
      <c r="C4" s="16">
        <v>1.8360000000000001</v>
      </c>
      <c r="D4" s="16">
        <v>2.3E-2</v>
      </c>
      <c r="E4" s="16">
        <f>(D4/C4)*100</f>
        <v>1.252723311546841</v>
      </c>
      <c r="F4" s="16">
        <f>AVERAGE(E4:E12)</f>
        <v>0.9895857908110034</v>
      </c>
      <c r="G4" s="16">
        <f>STDEV(E4:E12)</f>
        <v>0.80086698573388682</v>
      </c>
      <c r="H4" s="17">
        <f>G4/SQRT(9)</f>
        <v>0.26695566191129561</v>
      </c>
      <c r="I4" s="32">
        <f>_xlfn.T.TEST(E4:E12,E13:E24,2,2)</f>
        <v>2.5171013771604686E-7</v>
      </c>
    </row>
    <row r="5" spans="1:11" x14ac:dyDescent="0.45">
      <c r="A5" s="41"/>
      <c r="B5" s="19" t="s">
        <v>19</v>
      </c>
      <c r="C5" s="10">
        <v>3.1949999999999998</v>
      </c>
      <c r="D5" s="10">
        <v>1.9E-2</v>
      </c>
      <c r="E5" s="10">
        <f>(D5/C5)*100</f>
        <v>0.59467918622848193</v>
      </c>
      <c r="F5" s="10"/>
      <c r="G5" s="10"/>
      <c r="H5" s="18"/>
    </row>
    <row r="6" spans="1:11" x14ac:dyDescent="0.45">
      <c r="A6" s="41"/>
      <c r="B6" s="10" t="s">
        <v>20</v>
      </c>
      <c r="C6" s="10">
        <v>3.2410000000000001</v>
      </c>
      <c r="D6" s="10">
        <v>1.4E-2</v>
      </c>
      <c r="E6" s="10">
        <f>(D6/C6)*100</f>
        <v>0.43196544276457888</v>
      </c>
      <c r="F6" s="10"/>
      <c r="G6" s="10"/>
      <c r="H6" s="18"/>
    </row>
    <row r="7" spans="1:11" x14ac:dyDescent="0.45">
      <c r="A7" s="41"/>
      <c r="B7" s="10" t="s">
        <v>8</v>
      </c>
      <c r="C7" s="10">
        <v>2.3879999999999999</v>
      </c>
      <c r="D7" s="10">
        <v>8.9999999999999993E-3</v>
      </c>
      <c r="E7" s="10">
        <f t="shared" ref="E7:E54" si="0">(D7/C7)*100</f>
        <v>0.37688442211055273</v>
      </c>
      <c r="F7" s="10"/>
      <c r="G7" s="10"/>
      <c r="H7" s="18"/>
    </row>
    <row r="8" spans="1:11" x14ac:dyDescent="0.45">
      <c r="A8" s="41"/>
      <c r="B8" s="19" t="s">
        <v>28</v>
      </c>
      <c r="C8" s="10">
        <v>1.599</v>
      </c>
      <c r="D8" s="10">
        <v>1.0999999999999999E-2</v>
      </c>
      <c r="E8" s="10">
        <f>(D8/C8)*100</f>
        <v>0.68792995622263919</v>
      </c>
      <c r="F8" s="10"/>
      <c r="G8" s="10"/>
      <c r="H8" s="18"/>
    </row>
    <row r="9" spans="1:11" x14ac:dyDescent="0.45">
      <c r="A9" s="41"/>
      <c r="B9" s="10" t="s">
        <v>9</v>
      </c>
      <c r="C9" s="10">
        <v>2.2909999999999999</v>
      </c>
      <c r="D9" s="10">
        <v>6.8000000000000005E-2</v>
      </c>
      <c r="E9" s="10">
        <f t="shared" si="0"/>
        <v>2.9681361850720211</v>
      </c>
      <c r="F9" s="10"/>
      <c r="G9" s="10"/>
      <c r="H9" s="18"/>
    </row>
    <row r="10" spans="1:11" x14ac:dyDescent="0.45">
      <c r="A10" s="41"/>
      <c r="B10" s="19" t="s">
        <v>34</v>
      </c>
      <c r="C10" s="12">
        <v>1.871</v>
      </c>
      <c r="D10" s="12">
        <v>2.1999999999999999E-2</v>
      </c>
      <c r="E10" s="10">
        <f t="shared" si="0"/>
        <v>1.1758417958311063</v>
      </c>
      <c r="F10" s="10"/>
      <c r="G10" s="10"/>
      <c r="H10" s="18"/>
    </row>
    <row r="11" spans="1:11" x14ac:dyDescent="0.45">
      <c r="A11" s="41"/>
      <c r="B11" s="19" t="s">
        <v>54</v>
      </c>
      <c r="C11" s="12">
        <v>1.5980000000000001</v>
      </c>
      <c r="D11" s="12">
        <v>1.2999999999999999E-2</v>
      </c>
      <c r="E11" s="10">
        <f t="shared" si="0"/>
        <v>0.81351689612014999</v>
      </c>
      <c r="F11" s="10"/>
      <c r="G11" s="10"/>
      <c r="H11" s="18"/>
    </row>
    <row r="12" spans="1:11" ht="14.65" thickBot="1" x14ac:dyDescent="0.5">
      <c r="A12" s="41"/>
      <c r="B12" s="9" t="s">
        <v>55</v>
      </c>
      <c r="C12" s="12">
        <v>1.6539999999999999</v>
      </c>
      <c r="D12" s="12">
        <v>0.01</v>
      </c>
      <c r="E12" s="10">
        <f t="shared" si="0"/>
        <v>0.60459492140266025</v>
      </c>
      <c r="F12" s="13"/>
      <c r="G12" s="13"/>
      <c r="H12" s="4"/>
      <c r="I12" t="s">
        <v>68</v>
      </c>
      <c r="J12" s="33" t="s">
        <v>72</v>
      </c>
      <c r="K12" s="12" t="s">
        <v>73</v>
      </c>
    </row>
    <row r="13" spans="1:11" x14ac:dyDescent="0.45">
      <c r="A13" s="35" t="s">
        <v>27</v>
      </c>
      <c r="B13" s="2" t="s">
        <v>13</v>
      </c>
      <c r="C13" s="2">
        <v>2.2250000000000001</v>
      </c>
      <c r="D13" s="2">
        <v>0.255</v>
      </c>
      <c r="E13" s="16">
        <f t="shared" si="0"/>
        <v>11.460674157303369</v>
      </c>
      <c r="F13" s="2">
        <f>AVERAGE(E13:E24)</f>
        <v>8.0746792584897751</v>
      </c>
      <c r="G13" s="2">
        <f>STDEV(E13:E24)</f>
        <v>2.6259654732679021</v>
      </c>
      <c r="H13" s="3">
        <f>G13/SQRT(12)</f>
        <v>0.75805093643694321</v>
      </c>
      <c r="I13" s="32">
        <f>_xlfn.T.TEST(E13:E24,E25:E32,2,2)</f>
        <v>1.6982826338868289E-4</v>
      </c>
      <c r="J13" s="33">
        <f>_xlfn.T.TEST(E13:E24,E33:E43,2,2)</f>
        <v>0.56354293580826531</v>
      </c>
      <c r="K13" s="32">
        <f>_xlfn.T.TEST(E13:E24,E44:E54,2,2)</f>
        <v>7.564291583278468E-3</v>
      </c>
    </row>
    <row r="14" spans="1:11" x14ac:dyDescent="0.45">
      <c r="A14" s="36"/>
      <c r="B14" s="13" t="s">
        <v>14</v>
      </c>
      <c r="C14" s="13">
        <v>2.3959999999999999</v>
      </c>
      <c r="D14" s="13">
        <v>0.23599999999999999</v>
      </c>
      <c r="E14" s="10">
        <f t="shared" si="0"/>
        <v>9.8497495826377293</v>
      </c>
      <c r="F14" s="13"/>
      <c r="G14" s="13"/>
      <c r="H14" s="4"/>
    </row>
    <row r="15" spans="1:11" x14ac:dyDescent="0.45">
      <c r="A15" s="36"/>
      <c r="B15" s="9" t="s">
        <v>30</v>
      </c>
      <c r="C15" s="13">
        <v>1.6060000000000001</v>
      </c>
      <c r="D15" s="13">
        <v>0.124</v>
      </c>
      <c r="E15" s="10">
        <f t="shared" si="0"/>
        <v>7.7210460772104597</v>
      </c>
      <c r="F15" s="13"/>
      <c r="G15" s="13"/>
      <c r="H15" s="4"/>
    </row>
    <row r="16" spans="1:11" x14ac:dyDescent="0.45">
      <c r="A16" s="36"/>
      <c r="B16" s="13" t="s">
        <v>15</v>
      </c>
      <c r="C16" s="13">
        <v>2.319</v>
      </c>
      <c r="D16" s="13">
        <v>0.154</v>
      </c>
      <c r="E16" s="10">
        <f t="shared" si="0"/>
        <v>6.6407934454506252</v>
      </c>
      <c r="F16" s="13"/>
      <c r="G16" s="13"/>
      <c r="H16" s="4"/>
    </row>
    <row r="17" spans="1:10" x14ac:dyDescent="0.45">
      <c r="A17" s="36"/>
      <c r="B17" s="9" t="s">
        <v>23</v>
      </c>
      <c r="C17" s="13">
        <v>3.4580000000000002</v>
      </c>
      <c r="D17" s="13">
        <v>0.40500000000000003</v>
      </c>
      <c r="E17" s="10">
        <f t="shared" si="0"/>
        <v>11.711972238288029</v>
      </c>
      <c r="F17" s="13"/>
      <c r="G17" s="13"/>
      <c r="H17" s="4"/>
    </row>
    <row r="18" spans="1:10" x14ac:dyDescent="0.45">
      <c r="A18" s="36"/>
      <c r="B18" s="13" t="s">
        <v>24</v>
      </c>
      <c r="C18" s="13">
        <v>3.0249999999999999</v>
      </c>
      <c r="D18" s="13">
        <v>0.23799999999999999</v>
      </c>
      <c r="E18" s="10">
        <f t="shared" si="0"/>
        <v>7.8677685950413219</v>
      </c>
      <c r="F18" s="13"/>
      <c r="G18" s="13"/>
      <c r="H18" s="4"/>
    </row>
    <row r="19" spans="1:10" x14ac:dyDescent="0.45">
      <c r="A19" s="36"/>
      <c r="B19" s="9" t="s">
        <v>31</v>
      </c>
      <c r="C19" s="13">
        <v>1.556</v>
      </c>
      <c r="D19" s="13">
        <v>7.5999999999999998E-2</v>
      </c>
      <c r="E19" s="10">
        <f t="shared" si="0"/>
        <v>4.8843187660668379</v>
      </c>
      <c r="F19" s="13"/>
      <c r="G19" s="13"/>
      <c r="H19" s="4"/>
    </row>
    <row r="20" spans="1:10" x14ac:dyDescent="0.45">
      <c r="A20" s="36"/>
      <c r="B20" s="9" t="s">
        <v>32</v>
      </c>
      <c r="C20" s="13">
        <v>1.9339999999999999</v>
      </c>
      <c r="D20" s="13">
        <v>0.20399999999999999</v>
      </c>
      <c r="E20" s="10">
        <f t="shared" si="0"/>
        <v>10.548086866597725</v>
      </c>
      <c r="F20" s="13"/>
      <c r="G20" s="13"/>
      <c r="H20" s="4"/>
    </row>
    <row r="21" spans="1:10" x14ac:dyDescent="0.45">
      <c r="A21" s="36"/>
      <c r="B21" s="9" t="s">
        <v>33</v>
      </c>
      <c r="C21" s="13">
        <v>1.5680000000000001</v>
      </c>
      <c r="D21" s="13">
        <v>0.16</v>
      </c>
      <c r="E21" s="10">
        <f t="shared" si="0"/>
        <v>10.204081632653061</v>
      </c>
      <c r="F21" s="13"/>
      <c r="G21" s="13"/>
      <c r="H21" s="4"/>
    </row>
    <row r="22" spans="1:10" x14ac:dyDescent="0.45">
      <c r="A22" s="36"/>
      <c r="B22" s="9" t="s">
        <v>50</v>
      </c>
      <c r="C22" s="13">
        <v>1.605</v>
      </c>
      <c r="D22" s="13">
        <v>6.8000000000000005E-2</v>
      </c>
      <c r="E22" s="10">
        <f t="shared" si="0"/>
        <v>4.2367601246105924</v>
      </c>
      <c r="F22" s="13"/>
      <c r="G22" s="13"/>
      <c r="H22" s="4"/>
    </row>
    <row r="23" spans="1:10" x14ac:dyDescent="0.45">
      <c r="A23" s="36"/>
      <c r="B23" s="9" t="s">
        <v>51</v>
      </c>
      <c r="C23" s="13">
        <v>2</v>
      </c>
      <c r="D23" s="13">
        <v>0.129</v>
      </c>
      <c r="E23" s="10">
        <f t="shared" si="0"/>
        <v>6.45</v>
      </c>
      <c r="F23" s="13"/>
      <c r="G23" s="13"/>
      <c r="H23" s="4"/>
    </row>
    <row r="24" spans="1:10" ht="14.65" thickBot="1" x14ac:dyDescent="0.5">
      <c r="A24" s="36"/>
      <c r="B24" s="9" t="s">
        <v>52</v>
      </c>
      <c r="C24" s="13">
        <v>1.823</v>
      </c>
      <c r="D24" s="13">
        <v>9.7000000000000003E-2</v>
      </c>
      <c r="E24" s="10">
        <f t="shared" si="0"/>
        <v>5.3208996160175541</v>
      </c>
      <c r="F24" s="13"/>
      <c r="G24" s="13"/>
      <c r="H24" s="4"/>
      <c r="I24" t="s">
        <v>69</v>
      </c>
      <c r="J24" s="12" t="s">
        <v>70</v>
      </c>
    </row>
    <row r="25" spans="1:10" x14ac:dyDescent="0.45">
      <c r="A25" s="35" t="s">
        <v>26</v>
      </c>
      <c r="B25" s="2" t="s">
        <v>10</v>
      </c>
      <c r="C25" s="2">
        <v>2.1680000000000001</v>
      </c>
      <c r="D25" s="2">
        <v>0.312</v>
      </c>
      <c r="E25" s="2">
        <f t="shared" si="0"/>
        <v>14.391143911439114</v>
      </c>
      <c r="F25" s="2">
        <f>AVERAGE(E25:E32)</f>
        <v>13.798769753345196</v>
      </c>
      <c r="G25" s="2">
        <f>STDEV(E25:E32)</f>
        <v>2.7012359857823691</v>
      </c>
      <c r="H25" s="3">
        <f>G25/SQRT(8)</f>
        <v>0.95503114156592073</v>
      </c>
      <c r="I25" s="32">
        <f>_xlfn.T.TEST(E25:E32,E33:E43,2,2)</f>
        <v>4.6433936506478709E-6</v>
      </c>
      <c r="J25" s="34">
        <f>_xlfn.T.TEST(E25:E32,E44:E54,2,2)</f>
        <v>3.1265639802349553E-2</v>
      </c>
    </row>
    <row r="26" spans="1:10" x14ac:dyDescent="0.45">
      <c r="A26" s="36"/>
      <c r="B26" s="13" t="s">
        <v>11</v>
      </c>
      <c r="C26" s="13">
        <v>2.2480000000000002</v>
      </c>
      <c r="D26" s="13">
        <v>0.23400000000000001</v>
      </c>
      <c r="E26" s="13">
        <f t="shared" si="0"/>
        <v>10.409252669039146</v>
      </c>
      <c r="F26" s="13"/>
      <c r="G26" s="13"/>
      <c r="H26" s="4"/>
    </row>
    <row r="27" spans="1:10" s="12" customFormat="1" x14ac:dyDescent="0.45">
      <c r="A27" s="36"/>
      <c r="B27" s="9" t="s">
        <v>57</v>
      </c>
      <c r="C27" s="13">
        <v>2.2330000000000001</v>
      </c>
      <c r="D27" s="13">
        <v>0.22600000000000001</v>
      </c>
      <c r="E27" s="13">
        <f t="shared" si="0"/>
        <v>10.120913569189431</v>
      </c>
      <c r="F27" s="13"/>
      <c r="G27" s="13"/>
      <c r="H27" s="4"/>
    </row>
    <row r="28" spans="1:10" x14ac:dyDescent="0.45">
      <c r="A28" s="36"/>
      <c r="B28" s="13" t="s">
        <v>12</v>
      </c>
      <c r="C28" s="13">
        <v>2.3929999999999998</v>
      </c>
      <c r="D28" s="13">
        <v>0.443</v>
      </c>
      <c r="E28" s="13">
        <f t="shared" si="0"/>
        <v>18.51232762223151</v>
      </c>
      <c r="F28" s="13"/>
      <c r="G28" s="13"/>
      <c r="H28" s="4"/>
    </row>
    <row r="29" spans="1:10" x14ac:dyDescent="0.45">
      <c r="A29" s="36"/>
      <c r="B29" s="9" t="s">
        <v>21</v>
      </c>
      <c r="C29" s="13">
        <v>3.1749999999999998</v>
      </c>
      <c r="D29" s="13">
        <v>0.49099999999999999</v>
      </c>
      <c r="E29" s="13">
        <f t="shared" si="0"/>
        <v>15.464566929133857</v>
      </c>
      <c r="F29" s="13"/>
      <c r="G29" s="13"/>
      <c r="H29" s="4"/>
    </row>
    <row r="30" spans="1:10" x14ac:dyDescent="0.45">
      <c r="A30" s="36"/>
      <c r="B30" s="13" t="s">
        <v>22</v>
      </c>
      <c r="C30" s="13">
        <v>3.024</v>
      </c>
      <c r="D30" s="13">
        <v>0.437</v>
      </c>
      <c r="E30" s="13">
        <f t="shared" si="0"/>
        <v>14.451058201058201</v>
      </c>
      <c r="F30" s="13"/>
      <c r="G30" s="13"/>
      <c r="H30" s="4"/>
    </row>
    <row r="31" spans="1:10" s="12" customFormat="1" x14ac:dyDescent="0.45">
      <c r="A31" s="36"/>
      <c r="B31" s="9" t="s">
        <v>29</v>
      </c>
      <c r="C31" s="13">
        <v>1.599</v>
      </c>
      <c r="D31" s="13">
        <v>0.21199999999999999</v>
      </c>
      <c r="E31" s="13">
        <f>(D31/C31)*100</f>
        <v>13.258286429018137</v>
      </c>
      <c r="F31" s="13"/>
      <c r="G31" s="13"/>
      <c r="H31" s="4"/>
    </row>
    <row r="32" spans="1:10" ht="14.65" thickBot="1" x14ac:dyDescent="0.5">
      <c r="A32" s="37"/>
      <c r="B32" s="14" t="s">
        <v>56</v>
      </c>
      <c r="C32" s="5">
        <v>2.2999999999999998</v>
      </c>
      <c r="D32" s="5">
        <v>0.317</v>
      </c>
      <c r="E32" s="5">
        <f>(D32/C32)*100</f>
        <v>13.782608695652176</v>
      </c>
      <c r="F32" s="5"/>
      <c r="G32" s="5"/>
      <c r="H32" s="6"/>
      <c r="I32" t="s">
        <v>71</v>
      </c>
    </row>
    <row r="33" spans="1:9" x14ac:dyDescent="0.45">
      <c r="A33" s="36" t="s">
        <v>35</v>
      </c>
      <c r="B33" s="9" t="s">
        <v>36</v>
      </c>
      <c r="C33" s="13">
        <v>1.585</v>
      </c>
      <c r="D33" s="13">
        <v>0.115</v>
      </c>
      <c r="E33" s="13">
        <f t="shared" si="0"/>
        <v>7.2555205047318623</v>
      </c>
      <c r="F33" s="13">
        <f>AVERAGE(E33:E43)</f>
        <v>7.551823816275391</v>
      </c>
      <c r="G33" s="13">
        <f>STDEV(E33:E43)</f>
        <v>1.4074164743046884</v>
      </c>
      <c r="H33" s="4">
        <f>G33/SQRT(11)</f>
        <v>0.42435203354850209</v>
      </c>
      <c r="I33" s="32">
        <f>_xlfn.T.TEST(E33:E43,E44:E54,2,2)</f>
        <v>2.6548797774978404E-4</v>
      </c>
    </row>
    <row r="34" spans="1:9" s="12" customFormat="1" x14ac:dyDescent="0.45">
      <c r="A34" s="36"/>
      <c r="B34" s="9" t="s">
        <v>58</v>
      </c>
      <c r="C34" s="12">
        <v>2.1949999999999998</v>
      </c>
      <c r="D34" s="12">
        <v>0.192</v>
      </c>
      <c r="E34" s="13">
        <f t="shared" si="0"/>
        <v>8.7471526195899774</v>
      </c>
      <c r="F34" s="13"/>
      <c r="G34" s="13"/>
      <c r="H34" s="4"/>
    </row>
    <row r="35" spans="1:9" s="12" customFormat="1" x14ac:dyDescent="0.45">
      <c r="A35" s="36"/>
      <c r="B35" s="9" t="s">
        <v>59</v>
      </c>
      <c r="C35" s="12">
        <v>2.1320000000000001</v>
      </c>
      <c r="D35" s="12">
        <v>0.22</v>
      </c>
      <c r="E35" s="13">
        <f t="shared" si="0"/>
        <v>10.318949343339586</v>
      </c>
      <c r="F35" s="13"/>
      <c r="G35" s="13"/>
      <c r="H35" s="4"/>
    </row>
    <row r="36" spans="1:9" x14ac:dyDescent="0.45">
      <c r="A36" s="36"/>
      <c r="B36" s="9" t="s">
        <v>37</v>
      </c>
      <c r="C36" s="13">
        <v>1.657</v>
      </c>
      <c r="D36" s="13">
        <v>9.6000000000000002E-2</v>
      </c>
      <c r="E36" s="13">
        <f t="shared" si="0"/>
        <v>5.7936028968014481</v>
      </c>
      <c r="F36" s="13"/>
      <c r="G36" s="13"/>
      <c r="H36" s="4"/>
    </row>
    <row r="37" spans="1:9" x14ac:dyDescent="0.45">
      <c r="A37" s="36"/>
      <c r="B37" s="9" t="s">
        <v>38</v>
      </c>
      <c r="C37" s="13">
        <v>1.6619999999999999</v>
      </c>
      <c r="D37" s="13">
        <v>0.10199999999999999</v>
      </c>
      <c r="E37" s="13">
        <f t="shared" si="0"/>
        <v>6.1371841155234659</v>
      </c>
      <c r="F37" s="13"/>
      <c r="G37" s="13"/>
      <c r="H37" s="4"/>
    </row>
    <row r="38" spans="1:9" x14ac:dyDescent="0.45">
      <c r="A38" s="36"/>
      <c r="B38" s="9" t="s">
        <v>39</v>
      </c>
      <c r="C38" s="13">
        <v>1.625</v>
      </c>
      <c r="D38" s="13">
        <v>0.113</v>
      </c>
      <c r="E38" s="13">
        <f t="shared" si="0"/>
        <v>6.9538461538461531</v>
      </c>
      <c r="F38" s="13"/>
      <c r="G38" s="13"/>
      <c r="H38" s="4"/>
    </row>
    <row r="39" spans="1:9" x14ac:dyDescent="0.45">
      <c r="A39" s="36"/>
      <c r="B39" s="9" t="s">
        <v>40</v>
      </c>
      <c r="C39" s="13">
        <v>1.548</v>
      </c>
      <c r="D39" s="13">
        <v>0.107</v>
      </c>
      <c r="E39" s="13">
        <f t="shared" si="0"/>
        <v>6.9121447028423768</v>
      </c>
      <c r="F39" s="13"/>
      <c r="G39" s="13"/>
      <c r="H39" s="4"/>
    </row>
    <row r="40" spans="1:9" s="12" customFormat="1" x14ac:dyDescent="0.45">
      <c r="A40" s="36"/>
      <c r="B40" s="9" t="s">
        <v>60</v>
      </c>
      <c r="C40" s="12">
        <v>2.383</v>
      </c>
      <c r="D40" s="12">
        <v>0.187</v>
      </c>
      <c r="E40" s="13">
        <f t="shared" si="0"/>
        <v>7.847251363827108</v>
      </c>
      <c r="F40" s="13"/>
      <c r="G40" s="13"/>
      <c r="H40" s="4"/>
    </row>
    <row r="41" spans="1:9" x14ac:dyDescent="0.45">
      <c r="A41" s="36"/>
      <c r="B41" s="9" t="s">
        <v>53</v>
      </c>
      <c r="C41" s="13">
        <v>1.5880000000000001</v>
      </c>
      <c r="D41" s="13">
        <v>0.11</v>
      </c>
      <c r="E41" s="13">
        <f t="shared" si="0"/>
        <v>6.9269521410579351</v>
      </c>
      <c r="F41" s="13"/>
      <c r="G41" s="13"/>
      <c r="H41" s="4"/>
    </row>
    <row r="42" spans="1:9" s="12" customFormat="1" x14ac:dyDescent="0.45">
      <c r="A42" s="36"/>
      <c r="B42" s="9" t="s">
        <v>61</v>
      </c>
      <c r="C42" s="12">
        <v>2.0670000000000002</v>
      </c>
      <c r="D42" s="12">
        <v>0.13900000000000001</v>
      </c>
      <c r="E42" s="13">
        <f t="shared" si="0"/>
        <v>6.7247218190614415</v>
      </c>
      <c r="F42" s="13"/>
      <c r="G42" s="13"/>
      <c r="H42" s="4"/>
    </row>
    <row r="43" spans="1:9" ht="14.65" thickBot="1" x14ac:dyDescent="0.5">
      <c r="A43" s="36"/>
      <c r="B43" s="9" t="s">
        <v>41</v>
      </c>
      <c r="C43" s="13">
        <v>1.8089999999999999</v>
      </c>
      <c r="D43" s="13">
        <v>0.17100000000000001</v>
      </c>
      <c r="E43" s="13">
        <f t="shared" si="0"/>
        <v>9.4527363184079611</v>
      </c>
      <c r="F43" s="13"/>
      <c r="G43" s="13"/>
      <c r="H43" s="4"/>
    </row>
    <row r="44" spans="1:9" x14ac:dyDescent="0.45">
      <c r="A44" s="35" t="s">
        <v>42</v>
      </c>
      <c r="B44" s="15" t="s">
        <v>62</v>
      </c>
      <c r="C44" s="2">
        <v>2.2679999999999998</v>
      </c>
      <c r="D44" s="2">
        <v>0.214</v>
      </c>
      <c r="E44" s="2">
        <f>(D44/C44)*100</f>
        <v>9.435626102292769</v>
      </c>
      <c r="F44" s="2">
        <f>AVERAGE(E44:E54)</f>
        <v>11.115479808551147</v>
      </c>
      <c r="G44" s="2">
        <f>STDEV(E44:E54)</f>
        <v>2.2758533878865657</v>
      </c>
      <c r="H44" s="3">
        <f>G44/SQRT(11)</f>
        <v>0.68619561504353699</v>
      </c>
    </row>
    <row r="45" spans="1:9" s="12" customFormat="1" x14ac:dyDescent="0.45">
      <c r="A45" s="36"/>
      <c r="B45" s="9" t="s">
        <v>43</v>
      </c>
      <c r="C45" s="13">
        <v>1.64</v>
      </c>
      <c r="D45" s="13">
        <v>0.247</v>
      </c>
      <c r="E45" s="13">
        <f>(D45/C45)*100</f>
        <v>15.060975609756097</v>
      </c>
      <c r="F45" s="13"/>
      <c r="G45" s="13"/>
      <c r="H45" s="4"/>
    </row>
    <row r="46" spans="1:9" x14ac:dyDescent="0.45">
      <c r="A46" s="36"/>
      <c r="B46" s="9" t="s">
        <v>44</v>
      </c>
      <c r="C46" s="13">
        <v>1.724</v>
      </c>
      <c r="D46" s="13">
        <v>0.184</v>
      </c>
      <c r="E46" s="13">
        <f t="shared" si="0"/>
        <v>10.672853828306264</v>
      </c>
      <c r="F46" s="13"/>
      <c r="G46" s="13"/>
      <c r="H46" s="4"/>
    </row>
    <row r="47" spans="1:9" s="12" customFormat="1" x14ac:dyDescent="0.45">
      <c r="A47" s="36"/>
      <c r="B47" s="9" t="s">
        <v>63</v>
      </c>
      <c r="C47" s="13">
        <v>2.2589999999999999</v>
      </c>
      <c r="D47" s="13">
        <v>0.17199999999999999</v>
      </c>
      <c r="E47" s="13">
        <f t="shared" si="0"/>
        <v>7.6139884904825132</v>
      </c>
      <c r="F47" s="13"/>
      <c r="G47" s="13"/>
      <c r="H47" s="4"/>
    </row>
    <row r="48" spans="1:9" x14ac:dyDescent="0.45">
      <c r="A48" s="36"/>
      <c r="B48" s="9" t="s">
        <v>45</v>
      </c>
      <c r="C48" s="13">
        <v>1.839</v>
      </c>
      <c r="D48" s="13">
        <v>0.22600000000000001</v>
      </c>
      <c r="E48" s="13">
        <f t="shared" si="0"/>
        <v>12.289287656334965</v>
      </c>
      <c r="F48" s="13"/>
      <c r="G48" s="13"/>
      <c r="H48" s="4"/>
    </row>
    <row r="49" spans="1:9" s="12" customFormat="1" x14ac:dyDescent="0.45">
      <c r="A49" s="36"/>
      <c r="B49" s="9" t="s">
        <v>64</v>
      </c>
      <c r="C49" s="13">
        <v>2.669</v>
      </c>
      <c r="D49" s="13">
        <v>0.32700000000000001</v>
      </c>
      <c r="E49" s="13">
        <f t="shared" si="0"/>
        <v>12.251779692768828</v>
      </c>
      <c r="F49" s="13"/>
      <c r="G49" s="13"/>
      <c r="H49" s="4"/>
    </row>
    <row r="50" spans="1:9" s="12" customFormat="1" x14ac:dyDescent="0.45">
      <c r="A50" s="36"/>
      <c r="B50" s="9" t="s">
        <v>65</v>
      </c>
      <c r="C50" s="13">
        <v>2.633</v>
      </c>
      <c r="D50" s="13">
        <v>0.36499999999999999</v>
      </c>
      <c r="E50" s="13">
        <f t="shared" si="0"/>
        <v>13.862514242309151</v>
      </c>
      <c r="F50" s="13"/>
      <c r="G50" s="13"/>
      <c r="H50" s="4"/>
    </row>
    <row r="51" spans="1:9" x14ac:dyDescent="0.45">
      <c r="A51" s="36"/>
      <c r="B51" s="9" t="s">
        <v>46</v>
      </c>
      <c r="C51" s="13">
        <v>1.716</v>
      </c>
      <c r="D51" s="13">
        <v>0.17799999999999999</v>
      </c>
      <c r="E51" s="13">
        <f t="shared" si="0"/>
        <v>10.372960372960373</v>
      </c>
      <c r="F51" s="13"/>
      <c r="G51" s="13"/>
      <c r="H51" s="4"/>
    </row>
    <row r="52" spans="1:9" x14ac:dyDescent="0.45">
      <c r="A52" s="36"/>
      <c r="B52" s="9" t="s">
        <v>47</v>
      </c>
      <c r="C52" s="13">
        <v>1.5429999999999999</v>
      </c>
      <c r="D52" s="13">
        <v>0.127</v>
      </c>
      <c r="E52" s="13">
        <f t="shared" si="0"/>
        <v>8.2307193778353849</v>
      </c>
      <c r="F52" s="13"/>
      <c r="G52" s="13"/>
      <c r="H52" s="4"/>
    </row>
    <row r="53" spans="1:9" x14ac:dyDescent="0.45">
      <c r="A53" s="36"/>
      <c r="B53" s="9" t="s">
        <v>48</v>
      </c>
      <c r="C53" s="13">
        <v>1.7310000000000001</v>
      </c>
      <c r="D53" s="13">
        <v>0.17799999999999999</v>
      </c>
      <c r="E53" s="13">
        <f t="shared" si="0"/>
        <v>10.283073367995376</v>
      </c>
      <c r="F53" s="13"/>
      <c r="G53" s="13"/>
      <c r="H53" s="4"/>
    </row>
    <row r="54" spans="1:9" ht="14.65" thickBot="1" x14ac:dyDescent="0.5">
      <c r="A54" s="37"/>
      <c r="B54" s="14" t="s">
        <v>49</v>
      </c>
      <c r="C54" s="5">
        <v>1.7709999999999999</v>
      </c>
      <c r="D54" s="5">
        <v>0.216</v>
      </c>
      <c r="E54" s="5">
        <f t="shared" si="0"/>
        <v>12.196499153020893</v>
      </c>
      <c r="F54" s="5"/>
      <c r="G54" s="5"/>
      <c r="H54" s="6"/>
    </row>
    <row r="55" spans="1:9" x14ac:dyDescent="0.45">
      <c r="A55" s="29" t="s">
        <v>66</v>
      </c>
      <c r="B55" s="12"/>
      <c r="C55" s="12"/>
      <c r="D55" s="12"/>
      <c r="E55" s="12"/>
      <c r="F55" s="12"/>
      <c r="G55" s="12"/>
      <c r="H55" s="12"/>
    </row>
    <row r="56" spans="1:9" ht="14.65" thickBot="1" x14ac:dyDescent="0.5">
      <c r="A56" s="7" t="s">
        <v>17</v>
      </c>
      <c r="B56" s="12"/>
      <c r="C56" s="12"/>
      <c r="D56" s="12"/>
      <c r="E56" s="12"/>
      <c r="F56" s="12"/>
      <c r="G56" s="12"/>
      <c r="H56" s="12"/>
    </row>
    <row r="57" spans="1:9" ht="14.65" thickBot="1" x14ac:dyDescent="0.5">
      <c r="A57" s="20"/>
      <c r="B57" s="21" t="s">
        <v>0</v>
      </c>
      <c r="C57" s="21" t="s">
        <v>1</v>
      </c>
      <c r="D57" s="21" t="s">
        <v>2</v>
      </c>
      <c r="E57" s="21" t="s">
        <v>3</v>
      </c>
      <c r="F57" s="21" t="s">
        <v>4</v>
      </c>
      <c r="G57" s="21" t="s">
        <v>5</v>
      </c>
      <c r="H57" s="22" t="s">
        <v>6</v>
      </c>
      <c r="I57" t="s">
        <v>67</v>
      </c>
    </row>
    <row r="58" spans="1:9" x14ac:dyDescent="0.45">
      <c r="A58" s="38" t="s">
        <v>25</v>
      </c>
      <c r="B58" s="2" t="s">
        <v>7</v>
      </c>
      <c r="C58" s="2">
        <v>0.57299999999999995</v>
      </c>
      <c r="D58" s="2">
        <v>1.2999999999999999E-2</v>
      </c>
      <c r="E58" s="2">
        <f>(D58/C58)*100</f>
        <v>2.2687609075043631</v>
      </c>
      <c r="F58" s="16">
        <f>AVERAGE(E58:E66)</f>
        <v>2.2607513278362785</v>
      </c>
      <c r="G58" s="16">
        <f>STDEV(E58:E66)</f>
        <v>1.6632493465541451</v>
      </c>
      <c r="H58" s="17">
        <f>G58/SQRT(9)</f>
        <v>0.55441644885138175</v>
      </c>
      <c r="I58" s="32">
        <f>_xlfn.T.TEST(E58:E66,E67:E78,2,2)</f>
        <v>8.701687600528014E-6</v>
      </c>
    </row>
    <row r="59" spans="1:9" x14ac:dyDescent="0.45">
      <c r="A59" s="39"/>
      <c r="B59" s="9" t="s">
        <v>19</v>
      </c>
      <c r="C59" s="13">
        <v>0.84199999999999997</v>
      </c>
      <c r="D59" s="13">
        <v>1.2E-2</v>
      </c>
      <c r="E59" s="13">
        <f>(D59/C59)*100</f>
        <v>1.4251781472684086</v>
      </c>
      <c r="F59" s="10"/>
      <c r="G59" s="10"/>
      <c r="H59" s="18"/>
    </row>
    <row r="60" spans="1:9" x14ac:dyDescent="0.45">
      <c r="A60" s="39"/>
      <c r="B60" s="13" t="s">
        <v>20</v>
      </c>
      <c r="C60" s="13">
        <v>0.79400000000000004</v>
      </c>
      <c r="D60" s="13">
        <v>8.0000000000000002E-3</v>
      </c>
      <c r="E60" s="13">
        <f>(D60/C60)*100</f>
        <v>1.0075566750629723</v>
      </c>
      <c r="F60" s="10"/>
      <c r="G60" s="10"/>
      <c r="H60" s="18"/>
    </row>
    <row r="61" spans="1:9" x14ac:dyDescent="0.45">
      <c r="A61" s="39"/>
      <c r="B61" s="13" t="s">
        <v>8</v>
      </c>
      <c r="C61" s="13">
        <v>0.61099999999999999</v>
      </c>
      <c r="D61" s="13">
        <v>8.0000000000000002E-3</v>
      </c>
      <c r="E61" s="13">
        <f t="shared" ref="E61:E108" si="1">(D61/C61)*100</f>
        <v>1.3093289689034371</v>
      </c>
      <c r="F61" s="10"/>
      <c r="G61" s="10"/>
      <c r="H61" s="18"/>
    </row>
    <row r="62" spans="1:9" x14ac:dyDescent="0.45">
      <c r="A62" s="39"/>
      <c r="B62" s="9" t="s">
        <v>28</v>
      </c>
      <c r="C62" s="13">
        <v>0.46200000000000002</v>
      </c>
      <c r="D62" s="13">
        <v>5.0000000000000001E-3</v>
      </c>
      <c r="E62" s="13">
        <f>(D62/C62)*100</f>
        <v>1.0822510822510822</v>
      </c>
      <c r="F62" s="10"/>
      <c r="G62" s="10"/>
      <c r="H62" s="18"/>
    </row>
    <row r="63" spans="1:9" x14ac:dyDescent="0.45">
      <c r="A63" s="39"/>
      <c r="B63" s="13" t="s">
        <v>9</v>
      </c>
      <c r="C63" s="13">
        <v>0.624</v>
      </c>
      <c r="D63" s="13">
        <v>3.5000000000000003E-2</v>
      </c>
      <c r="E63" s="13">
        <f t="shared" si="1"/>
        <v>5.6089743589743595</v>
      </c>
      <c r="F63" s="10"/>
      <c r="G63" s="10"/>
      <c r="H63" s="18"/>
    </row>
    <row r="64" spans="1:9" x14ac:dyDescent="0.45">
      <c r="A64" s="39"/>
      <c r="B64" s="9" t="s">
        <v>34</v>
      </c>
      <c r="C64" s="13">
        <v>0.53600000000000003</v>
      </c>
      <c r="D64" s="13">
        <v>2.4E-2</v>
      </c>
      <c r="E64" s="13">
        <f t="shared" si="1"/>
        <v>4.4776119402985071</v>
      </c>
      <c r="F64" s="10"/>
      <c r="G64" s="10"/>
      <c r="H64" s="18"/>
    </row>
    <row r="65" spans="1:12" x14ac:dyDescent="0.45">
      <c r="A65" s="39"/>
      <c r="B65" s="9" t="s">
        <v>54</v>
      </c>
      <c r="C65" s="13">
        <v>0.47699999999999998</v>
      </c>
      <c r="D65" s="13">
        <v>0.01</v>
      </c>
      <c r="E65" s="13">
        <f t="shared" si="1"/>
        <v>2.0964360587002098</v>
      </c>
      <c r="F65" s="10"/>
      <c r="G65" s="10"/>
      <c r="H65" s="18"/>
    </row>
    <row r="66" spans="1:12" ht="14.65" thickBot="1" x14ac:dyDescent="0.5">
      <c r="A66" s="42"/>
      <c r="B66" s="14" t="s">
        <v>55</v>
      </c>
      <c r="C66" s="5">
        <v>0.46700000000000003</v>
      </c>
      <c r="D66" s="5">
        <v>5.0000000000000001E-3</v>
      </c>
      <c r="E66" s="5">
        <f t="shared" si="1"/>
        <v>1.070663811563169</v>
      </c>
      <c r="F66" s="5"/>
      <c r="G66" s="5"/>
      <c r="H66" s="6"/>
      <c r="I66" s="12" t="s">
        <v>68</v>
      </c>
      <c r="J66" s="33" t="s">
        <v>72</v>
      </c>
      <c r="K66" s="12" t="s">
        <v>73</v>
      </c>
      <c r="L66" s="12"/>
    </row>
    <row r="67" spans="1:12" x14ac:dyDescent="0.45">
      <c r="A67" s="35" t="s">
        <v>27</v>
      </c>
      <c r="B67" s="2" t="s">
        <v>13</v>
      </c>
      <c r="C67" s="2">
        <v>0.56999999999999995</v>
      </c>
      <c r="D67" s="2">
        <v>0.13700000000000001</v>
      </c>
      <c r="E67" s="2">
        <f t="shared" si="1"/>
        <v>24.035087719298247</v>
      </c>
      <c r="F67" s="2">
        <f>AVERAGE(E67:E78)</f>
        <v>16.559453523829969</v>
      </c>
      <c r="G67" s="2">
        <f>STDEV(E67:E78)</f>
        <v>6.9418701720443972</v>
      </c>
      <c r="H67" s="3">
        <f>G67/SQRT(12)</f>
        <v>2.0039453062546335</v>
      </c>
      <c r="I67" s="32">
        <f>_xlfn.T.TEST(E67:E78,E79:E86,2,2)</f>
        <v>6.4577796172131732E-4</v>
      </c>
      <c r="J67" s="33">
        <f>_xlfn.T.TEST(E67:E78,E87:E97,2,2)</f>
        <v>0.61116688920644457</v>
      </c>
      <c r="K67" s="34">
        <f>_xlfn.T.TEST(E67:E78,E98:E108,2,2)</f>
        <v>2.6061151043648052E-2</v>
      </c>
      <c r="L67" s="12"/>
    </row>
    <row r="68" spans="1:12" x14ac:dyDescent="0.45">
      <c r="A68" s="36"/>
      <c r="B68" s="13" t="s">
        <v>14</v>
      </c>
      <c r="C68" s="12">
        <v>0.64400000000000002</v>
      </c>
      <c r="D68" s="12">
        <v>8.8999999999999996E-2</v>
      </c>
      <c r="E68" s="13">
        <f t="shared" si="1"/>
        <v>13.819875776397513</v>
      </c>
      <c r="F68" s="13"/>
      <c r="G68" s="13"/>
      <c r="H68" s="4"/>
    </row>
    <row r="69" spans="1:12" x14ac:dyDescent="0.45">
      <c r="A69" s="36"/>
      <c r="B69" s="9" t="s">
        <v>30</v>
      </c>
      <c r="C69" s="12">
        <v>0.51200000000000001</v>
      </c>
      <c r="D69" s="12">
        <v>8.5000000000000006E-2</v>
      </c>
      <c r="E69" s="13">
        <f t="shared" si="1"/>
        <v>16.6015625</v>
      </c>
      <c r="F69" s="13"/>
      <c r="G69" s="13"/>
      <c r="H69" s="4"/>
    </row>
    <row r="70" spans="1:12" x14ac:dyDescent="0.45">
      <c r="A70" s="36"/>
      <c r="B70" s="13" t="s">
        <v>15</v>
      </c>
      <c r="C70" s="12">
        <v>0.56999999999999995</v>
      </c>
      <c r="D70" s="12">
        <v>9.9000000000000005E-2</v>
      </c>
      <c r="E70" s="13">
        <f t="shared" si="1"/>
        <v>17.368421052631579</v>
      </c>
      <c r="F70" s="13"/>
      <c r="G70" s="13"/>
      <c r="H70" s="4"/>
    </row>
    <row r="71" spans="1:12" x14ac:dyDescent="0.45">
      <c r="A71" s="36"/>
      <c r="B71" s="9" t="s">
        <v>23</v>
      </c>
      <c r="C71" s="12">
        <v>0.90300000000000002</v>
      </c>
      <c r="D71" s="12">
        <v>0.27900000000000003</v>
      </c>
      <c r="E71" s="13">
        <f t="shared" si="1"/>
        <v>30.897009966777411</v>
      </c>
      <c r="F71" s="13"/>
      <c r="G71" s="13"/>
      <c r="H71" s="4"/>
    </row>
    <row r="72" spans="1:12" x14ac:dyDescent="0.45">
      <c r="A72" s="36"/>
      <c r="B72" s="13" t="s">
        <v>24</v>
      </c>
      <c r="C72" s="12">
        <v>0.73599999999999999</v>
      </c>
      <c r="D72" s="12">
        <v>0.155</v>
      </c>
      <c r="E72" s="13">
        <f t="shared" si="1"/>
        <v>21.059782608695652</v>
      </c>
      <c r="F72" s="13"/>
      <c r="G72" s="13"/>
      <c r="H72" s="4"/>
    </row>
    <row r="73" spans="1:12" x14ac:dyDescent="0.45">
      <c r="A73" s="36"/>
      <c r="B73" s="9" t="s">
        <v>31</v>
      </c>
      <c r="C73" s="12">
        <v>0.46100000000000002</v>
      </c>
      <c r="D73" s="12">
        <v>2.5999999999999999E-2</v>
      </c>
      <c r="E73" s="13">
        <f t="shared" si="1"/>
        <v>5.6399132321041208</v>
      </c>
      <c r="F73" s="13"/>
      <c r="G73" s="13"/>
      <c r="H73" s="4"/>
    </row>
    <row r="74" spans="1:12" x14ac:dyDescent="0.45">
      <c r="A74" s="36"/>
      <c r="B74" s="9" t="s">
        <v>32</v>
      </c>
      <c r="C74" s="12">
        <v>0.57399999999999995</v>
      </c>
      <c r="D74" s="12">
        <v>0.12</v>
      </c>
      <c r="E74" s="13">
        <f t="shared" si="1"/>
        <v>20.905923344947734</v>
      </c>
      <c r="F74" s="13"/>
      <c r="G74" s="13"/>
      <c r="H74" s="4"/>
    </row>
    <row r="75" spans="1:12" x14ac:dyDescent="0.45">
      <c r="A75" s="36"/>
      <c r="B75" s="9" t="s">
        <v>33</v>
      </c>
      <c r="C75" s="12">
        <v>0.443</v>
      </c>
      <c r="D75" s="12">
        <v>6.9000000000000006E-2</v>
      </c>
      <c r="E75" s="13">
        <f t="shared" si="1"/>
        <v>15.575620767494359</v>
      </c>
      <c r="F75" s="13"/>
      <c r="G75" s="13"/>
      <c r="H75" s="4"/>
    </row>
    <row r="76" spans="1:12" x14ac:dyDescent="0.45">
      <c r="A76" s="36"/>
      <c r="B76" s="9" t="s">
        <v>50</v>
      </c>
      <c r="C76" s="12">
        <v>0.51800000000000002</v>
      </c>
      <c r="D76" s="12">
        <v>4.8000000000000001E-2</v>
      </c>
      <c r="E76" s="13">
        <f t="shared" si="1"/>
        <v>9.2664092664092657</v>
      </c>
      <c r="F76" s="13"/>
      <c r="G76" s="13"/>
      <c r="H76" s="4"/>
    </row>
    <row r="77" spans="1:12" x14ac:dyDescent="0.45">
      <c r="A77" s="36"/>
      <c r="B77" s="9" t="s">
        <v>51</v>
      </c>
      <c r="C77" s="12">
        <v>0.52100000000000002</v>
      </c>
      <c r="D77" s="12">
        <v>5.6000000000000001E-2</v>
      </c>
      <c r="E77" s="13">
        <f t="shared" si="1"/>
        <v>10.748560460652591</v>
      </c>
      <c r="F77" s="13"/>
      <c r="G77" s="13"/>
      <c r="H77" s="4"/>
    </row>
    <row r="78" spans="1:12" ht="14.65" thickBot="1" x14ac:dyDescent="0.5">
      <c r="A78" s="37"/>
      <c r="B78" s="14" t="s">
        <v>52</v>
      </c>
      <c r="C78" s="12">
        <v>0.50800000000000001</v>
      </c>
      <c r="D78" s="12">
        <v>6.5000000000000002E-2</v>
      </c>
      <c r="E78" s="13">
        <f t="shared" si="1"/>
        <v>12.795275590551181</v>
      </c>
      <c r="F78" s="5"/>
      <c r="G78" s="5"/>
      <c r="H78" s="6"/>
      <c r="I78" s="12" t="s">
        <v>69</v>
      </c>
      <c r="J78" s="12" t="s">
        <v>70</v>
      </c>
      <c r="K78" s="12"/>
    </row>
    <row r="79" spans="1:12" x14ac:dyDescent="0.45">
      <c r="A79" s="35" t="s">
        <v>26</v>
      </c>
      <c r="B79" s="2" t="s">
        <v>10</v>
      </c>
      <c r="C79" s="2">
        <v>0.625</v>
      </c>
      <c r="D79" s="2">
        <v>0.188</v>
      </c>
      <c r="E79" s="2">
        <f t="shared" si="1"/>
        <v>30.080000000000002</v>
      </c>
      <c r="F79" s="2">
        <f>AVERAGE(E79:E86)</f>
        <v>28.521382683312705</v>
      </c>
      <c r="G79" s="2">
        <f>STDEV(E79:E86)</f>
        <v>5.3308731643874543</v>
      </c>
      <c r="H79" s="3">
        <f>G79/SQRT(8)</f>
        <v>1.8847482820918788</v>
      </c>
      <c r="I79" s="32">
        <f>_xlfn.T.TEST(E79:E86,E87:E97,2,2)</f>
        <v>1.0773000211778377E-4</v>
      </c>
      <c r="J79" s="34">
        <f>_xlfn.T.TEST(E79:E86,E98:E108,2,2)</f>
        <v>2.2344068174056795E-2</v>
      </c>
    </row>
    <row r="80" spans="1:12" x14ac:dyDescent="0.45">
      <c r="A80" s="36"/>
      <c r="B80" s="13" t="s">
        <v>11</v>
      </c>
      <c r="C80" s="13">
        <v>0.60399999999999998</v>
      </c>
      <c r="D80" s="13">
        <v>0.14499999999999999</v>
      </c>
      <c r="E80" s="13">
        <f t="shared" si="1"/>
        <v>24.006622516556288</v>
      </c>
      <c r="F80" s="13"/>
      <c r="G80" s="13"/>
      <c r="H80" s="4"/>
    </row>
    <row r="81" spans="1:9" s="12" customFormat="1" x14ac:dyDescent="0.45">
      <c r="A81" s="36"/>
      <c r="B81" s="9" t="s">
        <v>57</v>
      </c>
      <c r="C81" s="12">
        <v>0.621</v>
      </c>
      <c r="D81" s="12">
        <v>0.156</v>
      </c>
      <c r="E81" s="13">
        <f t="shared" si="1"/>
        <v>25.120772946859905</v>
      </c>
      <c r="F81" s="13"/>
      <c r="G81" s="13"/>
      <c r="H81" s="4"/>
    </row>
    <row r="82" spans="1:9" x14ac:dyDescent="0.45">
      <c r="A82" s="36"/>
      <c r="B82" s="13" t="s">
        <v>12</v>
      </c>
      <c r="C82" s="13">
        <v>0.63</v>
      </c>
      <c r="D82" s="13">
        <v>0.23799999999999999</v>
      </c>
      <c r="E82" s="13">
        <f t="shared" si="1"/>
        <v>37.777777777777779</v>
      </c>
      <c r="F82" s="13"/>
      <c r="G82" s="13"/>
      <c r="H82" s="4"/>
    </row>
    <row r="83" spans="1:9" x14ac:dyDescent="0.45">
      <c r="A83" s="36"/>
      <c r="B83" s="9" t="s">
        <v>21</v>
      </c>
      <c r="C83" s="13">
        <v>0.83799999999999997</v>
      </c>
      <c r="D83" s="13">
        <v>0.22700000000000001</v>
      </c>
      <c r="E83" s="13">
        <f t="shared" si="1"/>
        <v>27.088305489260144</v>
      </c>
      <c r="F83" s="13"/>
      <c r="G83" s="13"/>
      <c r="H83" s="4"/>
    </row>
    <row r="84" spans="1:9" x14ac:dyDescent="0.45">
      <c r="A84" s="36"/>
      <c r="B84" s="13" t="s">
        <v>22</v>
      </c>
      <c r="C84" s="13">
        <v>0.74</v>
      </c>
      <c r="D84" s="13">
        <v>0.26</v>
      </c>
      <c r="E84" s="13">
        <f t="shared" si="1"/>
        <v>35.135135135135137</v>
      </c>
      <c r="F84" s="13"/>
      <c r="G84" s="13"/>
      <c r="H84" s="4"/>
    </row>
    <row r="85" spans="1:9" s="12" customFormat="1" x14ac:dyDescent="0.45">
      <c r="A85" s="36"/>
      <c r="B85" s="9" t="s">
        <v>29</v>
      </c>
      <c r="C85" s="13">
        <v>0.44900000000000001</v>
      </c>
      <c r="D85" s="13">
        <v>0.112</v>
      </c>
      <c r="E85" s="13">
        <f>(D85/C85)*100</f>
        <v>24.944320712694878</v>
      </c>
      <c r="F85" s="13"/>
      <c r="G85" s="13"/>
      <c r="H85" s="4"/>
    </row>
    <row r="86" spans="1:9" ht="14.65" thickBot="1" x14ac:dyDescent="0.5">
      <c r="A86" s="36"/>
      <c r="B86" s="9" t="s">
        <v>56</v>
      </c>
      <c r="C86" s="12">
        <v>0.66200000000000003</v>
      </c>
      <c r="D86" s="12">
        <v>0.159</v>
      </c>
      <c r="E86" s="13">
        <f>(D86/C86)*100</f>
        <v>24.018126888217523</v>
      </c>
      <c r="F86" s="13"/>
      <c r="G86" s="13"/>
      <c r="H86" s="4"/>
      <c r="I86" s="12" t="s">
        <v>71</v>
      </c>
    </row>
    <row r="87" spans="1:9" x14ac:dyDescent="0.45">
      <c r="A87" s="35" t="s">
        <v>35</v>
      </c>
      <c r="B87" s="15" t="s">
        <v>36</v>
      </c>
      <c r="C87" s="2">
        <v>0.503</v>
      </c>
      <c r="D87" s="2">
        <v>8.1000000000000003E-2</v>
      </c>
      <c r="E87" s="2">
        <f t="shared" si="1"/>
        <v>16.103379721669981</v>
      </c>
      <c r="F87" s="2">
        <f>AVERAGE(E87:E97)</f>
        <v>17.796383119582739</v>
      </c>
      <c r="G87" s="2">
        <f>STDEV(E87:E97)</f>
        <v>4.0269988759074824</v>
      </c>
      <c r="H87" s="3">
        <f>G87/SQRT(11)</f>
        <v>1.2141858456880077</v>
      </c>
      <c r="I87" s="34">
        <f>_xlfn.T.TEST(E87:E97,E98:E108,2,2)</f>
        <v>2.0310348133351679E-2</v>
      </c>
    </row>
    <row r="88" spans="1:9" s="12" customFormat="1" x14ac:dyDescent="0.45">
      <c r="A88" s="36"/>
      <c r="B88" s="9" t="s">
        <v>58</v>
      </c>
      <c r="C88" s="13">
        <v>0.63800000000000001</v>
      </c>
      <c r="D88" s="13">
        <v>0.14699999999999999</v>
      </c>
      <c r="E88" s="13">
        <f t="shared" si="1"/>
        <v>23.040752351097176</v>
      </c>
      <c r="F88" s="13"/>
      <c r="G88" s="13"/>
      <c r="H88" s="4"/>
    </row>
    <row r="89" spans="1:9" s="12" customFormat="1" x14ac:dyDescent="0.45">
      <c r="A89" s="36"/>
      <c r="B89" s="9" t="s">
        <v>59</v>
      </c>
      <c r="C89" s="13">
        <v>0.60299999999999998</v>
      </c>
      <c r="D89" s="13">
        <v>0.152</v>
      </c>
      <c r="E89" s="13">
        <f t="shared" si="1"/>
        <v>25.207296849087896</v>
      </c>
      <c r="F89" s="13"/>
      <c r="G89" s="13"/>
      <c r="H89" s="4"/>
    </row>
    <row r="90" spans="1:9" x14ac:dyDescent="0.45">
      <c r="A90" s="36"/>
      <c r="B90" s="9" t="s">
        <v>37</v>
      </c>
      <c r="C90" s="13">
        <v>0.46400000000000002</v>
      </c>
      <c r="D90" s="13">
        <v>6.0999999999999999E-2</v>
      </c>
      <c r="E90" s="13">
        <f t="shared" si="1"/>
        <v>13.146551724137931</v>
      </c>
      <c r="F90" s="13"/>
      <c r="G90" s="13"/>
      <c r="H90" s="4"/>
    </row>
    <row r="91" spans="1:9" x14ac:dyDescent="0.45">
      <c r="A91" s="36"/>
      <c r="B91" s="9" t="s">
        <v>38</v>
      </c>
      <c r="C91" s="13">
        <v>0.51200000000000001</v>
      </c>
      <c r="D91" s="13">
        <v>8.3000000000000004E-2</v>
      </c>
      <c r="E91" s="13">
        <f t="shared" si="1"/>
        <v>16.2109375</v>
      </c>
      <c r="F91" s="13"/>
      <c r="G91" s="13"/>
      <c r="H91" s="4"/>
    </row>
    <row r="92" spans="1:9" x14ac:dyDescent="0.45">
      <c r="A92" s="36"/>
      <c r="B92" s="9" t="s">
        <v>39</v>
      </c>
      <c r="C92" s="13">
        <v>0.47599999999999998</v>
      </c>
      <c r="D92" s="13">
        <v>7.4999999999999997E-2</v>
      </c>
      <c r="E92" s="13">
        <f t="shared" si="1"/>
        <v>15.756302521008402</v>
      </c>
      <c r="F92" s="13"/>
      <c r="G92" s="13"/>
      <c r="H92" s="4"/>
    </row>
    <row r="93" spans="1:9" x14ac:dyDescent="0.45">
      <c r="A93" s="36"/>
      <c r="B93" s="9" t="s">
        <v>40</v>
      </c>
      <c r="C93" s="13">
        <v>0.42799999999999999</v>
      </c>
      <c r="D93" s="13">
        <v>7.4999999999999997E-2</v>
      </c>
      <c r="E93" s="13">
        <f t="shared" si="1"/>
        <v>17.523364485981308</v>
      </c>
      <c r="F93" s="13"/>
      <c r="G93" s="13"/>
      <c r="H93" s="4"/>
    </row>
    <row r="94" spans="1:9" s="12" customFormat="1" x14ac:dyDescent="0.45">
      <c r="A94" s="36"/>
      <c r="B94" s="9" t="s">
        <v>60</v>
      </c>
      <c r="C94" s="13">
        <v>0.60699999999999998</v>
      </c>
      <c r="D94" s="13">
        <v>8.2000000000000003E-2</v>
      </c>
      <c r="E94" s="13">
        <f t="shared" si="1"/>
        <v>13.509060955518947</v>
      </c>
      <c r="F94" s="13"/>
      <c r="G94" s="13"/>
      <c r="H94" s="4"/>
    </row>
    <row r="95" spans="1:9" x14ac:dyDescent="0.45">
      <c r="A95" s="36"/>
      <c r="B95" s="9" t="s">
        <v>53</v>
      </c>
      <c r="C95" s="13">
        <v>0.41099999999999998</v>
      </c>
      <c r="D95" s="13">
        <v>6.0999999999999999E-2</v>
      </c>
      <c r="E95" s="13">
        <f t="shared" si="1"/>
        <v>14.841849148418493</v>
      </c>
      <c r="F95" s="13"/>
      <c r="G95" s="13"/>
      <c r="H95" s="4"/>
    </row>
    <row r="96" spans="1:9" s="12" customFormat="1" x14ac:dyDescent="0.45">
      <c r="A96" s="36"/>
      <c r="B96" s="9" t="s">
        <v>61</v>
      </c>
      <c r="C96" s="13">
        <v>0.56100000000000005</v>
      </c>
      <c r="D96" s="13">
        <v>0.10100000000000001</v>
      </c>
      <c r="E96" s="13">
        <f t="shared" si="1"/>
        <v>18.003565062388592</v>
      </c>
      <c r="F96" s="13"/>
      <c r="G96" s="13"/>
      <c r="H96" s="4"/>
    </row>
    <row r="97" spans="1:9" ht="14.65" thickBot="1" x14ac:dyDescent="0.5">
      <c r="A97" s="37"/>
      <c r="B97" s="14" t="s">
        <v>41</v>
      </c>
      <c r="C97" s="5">
        <v>0.51300000000000001</v>
      </c>
      <c r="D97" s="5">
        <v>0.115</v>
      </c>
      <c r="E97" s="5">
        <f t="shared" si="1"/>
        <v>22.417153996101366</v>
      </c>
      <c r="F97" s="5"/>
      <c r="G97" s="5"/>
      <c r="H97" s="6"/>
    </row>
    <row r="98" spans="1:9" x14ac:dyDescent="0.45">
      <c r="A98" s="36" t="s">
        <v>42</v>
      </c>
      <c r="B98" s="9" t="s">
        <v>62</v>
      </c>
      <c r="C98" s="12">
        <v>0.61699999999999999</v>
      </c>
      <c r="D98" s="12">
        <v>0.121</v>
      </c>
      <c r="E98" s="13">
        <f>(D98/C98)*100</f>
        <v>19.611021069692057</v>
      </c>
      <c r="F98" s="13">
        <f>AVERAGE(E98:E108)</f>
        <v>22.603019595950411</v>
      </c>
      <c r="G98" s="13">
        <f>STDEV(E98:E108)</f>
        <v>4.8762651601377947</v>
      </c>
      <c r="H98" s="4">
        <f>G98/SQRT(11)</f>
        <v>1.4702492649508503</v>
      </c>
    </row>
    <row r="99" spans="1:9" s="12" customFormat="1" x14ac:dyDescent="0.45">
      <c r="A99" s="36"/>
      <c r="B99" s="9" t="s">
        <v>43</v>
      </c>
      <c r="C99" s="13">
        <v>0.48399999999999999</v>
      </c>
      <c r="D99" s="13">
        <v>0.13600000000000001</v>
      </c>
      <c r="E99" s="13">
        <f>(D99/C99)*100</f>
        <v>28.099173553719009</v>
      </c>
      <c r="F99" s="13"/>
      <c r="G99" s="13"/>
      <c r="H99" s="4"/>
    </row>
    <row r="100" spans="1:9" x14ac:dyDescent="0.45">
      <c r="A100" s="36"/>
      <c r="B100" s="9" t="s">
        <v>44</v>
      </c>
      <c r="C100" s="13">
        <v>0.44700000000000001</v>
      </c>
      <c r="D100" s="13">
        <v>8.2000000000000003E-2</v>
      </c>
      <c r="E100" s="13">
        <f t="shared" si="1"/>
        <v>18.344519015659955</v>
      </c>
      <c r="F100" s="13"/>
      <c r="G100" s="13"/>
      <c r="H100" s="4"/>
    </row>
    <row r="101" spans="1:9" s="12" customFormat="1" x14ac:dyDescent="0.45">
      <c r="A101" s="36"/>
      <c r="B101" s="9" t="s">
        <v>63</v>
      </c>
      <c r="C101" s="12">
        <v>0.59299999999999997</v>
      </c>
      <c r="D101" s="12">
        <v>0.11</v>
      </c>
      <c r="E101" s="13">
        <f t="shared" si="1"/>
        <v>18.549747048903882</v>
      </c>
      <c r="F101" s="13"/>
      <c r="G101" s="13"/>
      <c r="H101" s="4"/>
    </row>
    <row r="102" spans="1:9" x14ac:dyDescent="0.45">
      <c r="A102" s="36"/>
      <c r="B102" s="9" t="s">
        <v>45</v>
      </c>
      <c r="C102" s="13">
        <v>0.51200000000000001</v>
      </c>
      <c r="D102" s="13">
        <v>0.13300000000000001</v>
      </c>
      <c r="E102" s="13">
        <f t="shared" si="1"/>
        <v>25.9765625</v>
      </c>
      <c r="F102" s="13"/>
      <c r="G102" s="13"/>
      <c r="H102" s="4"/>
    </row>
    <row r="103" spans="1:9" s="12" customFormat="1" x14ac:dyDescent="0.45">
      <c r="A103" s="36"/>
      <c r="B103" s="9" t="s">
        <v>64</v>
      </c>
      <c r="C103" s="12">
        <v>0.67500000000000004</v>
      </c>
      <c r="D103" s="12">
        <v>0.18099999999999999</v>
      </c>
      <c r="E103" s="13">
        <f t="shared" si="1"/>
        <v>26.814814814814813</v>
      </c>
      <c r="F103" s="13"/>
      <c r="G103" s="13"/>
      <c r="H103" s="4"/>
    </row>
    <row r="104" spans="1:9" s="12" customFormat="1" x14ac:dyDescent="0.45">
      <c r="A104" s="36"/>
      <c r="B104" s="9" t="s">
        <v>65</v>
      </c>
      <c r="C104" s="12">
        <v>0.71699999999999997</v>
      </c>
      <c r="D104" s="12">
        <v>0.20300000000000001</v>
      </c>
      <c r="E104" s="13">
        <f t="shared" si="1"/>
        <v>28.312412831241286</v>
      </c>
      <c r="F104" s="13"/>
      <c r="G104" s="13"/>
      <c r="H104" s="4"/>
    </row>
    <row r="105" spans="1:9" x14ac:dyDescent="0.45">
      <c r="A105" s="36"/>
      <c r="B105" s="9" t="s">
        <v>46</v>
      </c>
      <c r="C105" s="13">
        <v>0.47799999999999998</v>
      </c>
      <c r="D105" s="13">
        <v>0.09</v>
      </c>
      <c r="E105" s="13">
        <f t="shared" si="1"/>
        <v>18.828451882845187</v>
      </c>
      <c r="F105" s="13"/>
      <c r="G105" s="13"/>
      <c r="H105" s="4"/>
    </row>
    <row r="106" spans="1:9" x14ac:dyDescent="0.45">
      <c r="A106" s="36"/>
      <c r="B106" s="9" t="s">
        <v>47</v>
      </c>
      <c r="C106" s="13">
        <v>0.45200000000000001</v>
      </c>
      <c r="D106" s="13">
        <v>6.5000000000000002E-2</v>
      </c>
      <c r="E106" s="13">
        <f t="shared" si="1"/>
        <v>14.380530973451327</v>
      </c>
      <c r="F106" s="13"/>
      <c r="G106" s="13"/>
      <c r="H106" s="4"/>
    </row>
    <row r="107" spans="1:9" x14ac:dyDescent="0.45">
      <c r="A107" s="36"/>
      <c r="B107" s="9" t="s">
        <v>48</v>
      </c>
      <c r="C107" s="13">
        <v>0.48699999999999999</v>
      </c>
      <c r="D107" s="13">
        <v>0.11</v>
      </c>
      <c r="E107" s="13">
        <f t="shared" si="1"/>
        <v>22.587268993839839</v>
      </c>
      <c r="F107" s="13"/>
      <c r="G107" s="13"/>
      <c r="H107" s="4"/>
    </row>
    <row r="108" spans="1:9" ht="14.65" thickBot="1" x14ac:dyDescent="0.5">
      <c r="A108" s="37"/>
      <c r="B108" s="14" t="s">
        <v>49</v>
      </c>
      <c r="C108" s="5">
        <v>0.505</v>
      </c>
      <c r="D108" s="5">
        <v>0.13700000000000001</v>
      </c>
      <c r="E108" s="5">
        <f t="shared" si="1"/>
        <v>27.128712871287131</v>
      </c>
      <c r="F108" s="5"/>
      <c r="G108" s="5"/>
      <c r="H108" s="6"/>
    </row>
    <row r="109" spans="1:9" x14ac:dyDescent="0.45">
      <c r="A109" s="29" t="s">
        <v>66</v>
      </c>
      <c r="B109" s="9"/>
      <c r="C109" s="13"/>
      <c r="D109" s="13"/>
      <c r="E109" s="13"/>
      <c r="F109" s="13"/>
      <c r="G109" s="13"/>
      <c r="H109" s="13"/>
    </row>
    <row r="110" spans="1:9" ht="14.65" thickBot="1" x14ac:dyDescent="0.5">
      <c r="A110" s="7" t="s">
        <v>18</v>
      </c>
      <c r="B110" s="12"/>
      <c r="C110" s="12"/>
      <c r="D110" s="12"/>
      <c r="E110" s="12"/>
      <c r="F110" s="12"/>
      <c r="G110" s="12"/>
      <c r="H110" s="12"/>
    </row>
    <row r="111" spans="1:9" ht="14.65" thickBot="1" x14ac:dyDescent="0.5">
      <c r="A111" s="1"/>
      <c r="B111" s="2" t="s">
        <v>0</v>
      </c>
      <c r="C111" s="2" t="s">
        <v>1</v>
      </c>
      <c r="D111" s="2" t="s">
        <v>2</v>
      </c>
      <c r="E111" s="2" t="s">
        <v>3</v>
      </c>
      <c r="F111" s="2" t="s">
        <v>4</v>
      </c>
      <c r="G111" s="2" t="s">
        <v>5</v>
      </c>
      <c r="H111" s="3" t="s">
        <v>6</v>
      </c>
      <c r="I111" t="s">
        <v>67</v>
      </c>
    </row>
    <row r="112" spans="1:9" x14ac:dyDescent="0.45">
      <c r="A112" s="35" t="s">
        <v>25</v>
      </c>
      <c r="B112" s="2" t="s">
        <v>7</v>
      </c>
      <c r="C112" s="2">
        <v>0.44600000000000001</v>
      </c>
      <c r="D112" s="11">
        <v>3.1110000000000003E-4</v>
      </c>
      <c r="E112" s="2">
        <f>(D112/C112)*100</f>
        <v>6.9753363228699544E-2</v>
      </c>
      <c r="F112" s="16">
        <f>AVERAGE(E112:E120)</f>
        <v>0.22149222316366121</v>
      </c>
      <c r="G112" s="16">
        <f>STDEV(E112:E120)</f>
        <v>0.18154721726341097</v>
      </c>
      <c r="H112" s="17">
        <f>G112/SQRT(9)</f>
        <v>6.0515739087803659E-2</v>
      </c>
      <c r="I112" s="32">
        <f>_xlfn.T.TEST(E112:E120,E121:E131,2,2)</f>
        <v>1.1889431913323595E-6</v>
      </c>
    </row>
    <row r="113" spans="1:11" x14ac:dyDescent="0.45">
      <c r="A113" s="36"/>
      <c r="B113" s="9" t="s">
        <v>19</v>
      </c>
      <c r="C113" s="13">
        <v>0.56100000000000005</v>
      </c>
      <c r="D113" s="13">
        <v>3.0000000000000001E-3</v>
      </c>
      <c r="E113" s="13">
        <f>(D113/C113)*100</f>
        <v>0.53475935828876997</v>
      </c>
      <c r="F113" s="10"/>
      <c r="G113" s="10"/>
      <c r="H113" s="18"/>
    </row>
    <row r="114" spans="1:11" x14ac:dyDescent="0.45">
      <c r="A114" s="36"/>
      <c r="B114" s="13" t="s">
        <v>20</v>
      </c>
      <c r="C114" s="13">
        <v>0.53500000000000003</v>
      </c>
      <c r="D114" s="8">
        <v>6.3330000000000005E-4</v>
      </c>
      <c r="E114" s="13">
        <f>(D114/C114)*100</f>
        <v>0.11837383177570095</v>
      </c>
      <c r="F114" s="10"/>
      <c r="G114" s="10"/>
      <c r="H114" s="18"/>
    </row>
    <row r="115" spans="1:11" x14ac:dyDescent="0.45">
      <c r="A115" s="36"/>
      <c r="B115" s="13" t="s">
        <v>8</v>
      </c>
      <c r="C115" s="13">
        <v>0.41499999999999998</v>
      </c>
      <c r="D115" s="8">
        <v>2.0000000000000001E-4</v>
      </c>
      <c r="E115" s="13">
        <f t="shared" ref="E115:E161" si="2">(D115/C115)*100</f>
        <v>4.8192771084337352E-2</v>
      </c>
      <c r="F115" s="10"/>
      <c r="G115" s="10"/>
      <c r="H115" s="18"/>
    </row>
    <row r="116" spans="1:11" x14ac:dyDescent="0.45">
      <c r="A116" s="36"/>
      <c r="B116" s="9" t="s">
        <v>28</v>
      </c>
      <c r="C116" s="13">
        <v>0.307</v>
      </c>
      <c r="D116" s="8">
        <v>8.1110000000000004E-4</v>
      </c>
      <c r="E116" s="13">
        <f t="shared" si="2"/>
        <v>0.26420195439739419</v>
      </c>
      <c r="F116" s="10"/>
      <c r="G116" s="10"/>
      <c r="H116" s="18"/>
    </row>
    <row r="117" spans="1:11" x14ac:dyDescent="0.45">
      <c r="A117" s="36"/>
      <c r="B117" s="13" t="s">
        <v>9</v>
      </c>
      <c r="C117" s="13">
        <v>0.41499999999999998</v>
      </c>
      <c r="D117" s="13">
        <v>2E-3</v>
      </c>
      <c r="E117" s="13">
        <f>(D117/C117)*100</f>
        <v>0.48192771084337355</v>
      </c>
      <c r="F117" s="10"/>
      <c r="G117" s="10"/>
      <c r="H117" s="18"/>
    </row>
    <row r="118" spans="1:11" x14ac:dyDescent="0.45">
      <c r="A118" s="36"/>
      <c r="B118" s="9" t="s">
        <v>34</v>
      </c>
      <c r="C118" s="13">
        <v>0.34899999999999998</v>
      </c>
      <c r="D118" s="8">
        <v>8.4440000000000003E-4</v>
      </c>
      <c r="E118" s="13">
        <f>(D118/C118)*100</f>
        <v>0.24194842406876793</v>
      </c>
      <c r="F118" s="10"/>
      <c r="G118" s="10"/>
      <c r="H118" s="18"/>
    </row>
    <row r="119" spans="1:11" x14ac:dyDescent="0.45">
      <c r="A119" s="36"/>
      <c r="B119" s="9" t="s">
        <v>54</v>
      </c>
      <c r="C119" s="13">
        <v>0.311</v>
      </c>
      <c r="D119" s="8">
        <v>1.4440000000000001E-4</v>
      </c>
      <c r="E119" s="13">
        <f>(D119/C119)*100</f>
        <v>4.6430868167202578E-2</v>
      </c>
      <c r="F119" s="10"/>
      <c r="G119" s="10"/>
      <c r="H119" s="18"/>
    </row>
    <row r="120" spans="1:11" ht="14.65" thickBot="1" x14ac:dyDescent="0.5">
      <c r="A120" s="37"/>
      <c r="B120" s="14" t="s">
        <v>55</v>
      </c>
      <c r="C120" s="5">
        <v>0.27800000000000002</v>
      </c>
      <c r="D120" s="27">
        <v>5.2220000000000001E-4</v>
      </c>
      <c r="E120" s="5">
        <f>(D120/C120)*100</f>
        <v>0.18784172661870502</v>
      </c>
      <c r="F120" s="5"/>
      <c r="G120" s="5"/>
      <c r="H120" s="6"/>
      <c r="I120" s="12" t="s">
        <v>68</v>
      </c>
      <c r="J120" s="12" t="s">
        <v>72</v>
      </c>
      <c r="K120" s="12" t="s">
        <v>73</v>
      </c>
    </row>
    <row r="121" spans="1:11" x14ac:dyDescent="0.45">
      <c r="A121" s="36" t="s">
        <v>27</v>
      </c>
      <c r="B121" s="10" t="s">
        <v>14</v>
      </c>
      <c r="C121" s="28">
        <v>0.46500000000000002</v>
      </c>
      <c r="D121" s="28">
        <v>8.5999999999999993E-2</v>
      </c>
      <c r="E121" s="10">
        <f t="shared" si="2"/>
        <v>18.494623655913976</v>
      </c>
      <c r="F121" s="13">
        <f>AVERAGE(E121:E131)</f>
        <v>12.247271039794475</v>
      </c>
      <c r="G121" s="13">
        <f>STDEV(E121:E131)</f>
        <v>5.0245916531969153</v>
      </c>
      <c r="H121" s="4">
        <f>G121/SQRT(11)</f>
        <v>1.5149713853096101</v>
      </c>
      <c r="I121" s="32">
        <f>_xlfn.T.TEST(E121:E131,E132:E139,2,2)</f>
        <v>3.1088866464318512E-5</v>
      </c>
      <c r="J121" s="32">
        <f>_xlfn.T.TEST(E121:E131,E140:E150,2,2)</f>
        <v>2.9201382058232374E-10</v>
      </c>
      <c r="K121" s="34">
        <f>_xlfn.T.TEST(E121:E131,E151:E161,2,2)</f>
        <v>1.6653605210596747E-2</v>
      </c>
    </row>
    <row r="122" spans="1:11" x14ac:dyDescent="0.45">
      <c r="A122" s="36"/>
      <c r="B122" s="19" t="s">
        <v>30</v>
      </c>
      <c r="C122" s="28">
        <v>0.28699999999999998</v>
      </c>
      <c r="D122" s="28">
        <v>2.7E-2</v>
      </c>
      <c r="E122" s="10">
        <f t="shared" si="2"/>
        <v>9.4076655052264808</v>
      </c>
      <c r="F122" s="13"/>
      <c r="G122" s="13"/>
      <c r="H122" s="4"/>
    </row>
    <row r="123" spans="1:11" x14ac:dyDescent="0.45">
      <c r="A123" s="36"/>
      <c r="B123" s="10" t="s">
        <v>15</v>
      </c>
      <c r="C123" s="28">
        <v>0.42599999999999999</v>
      </c>
      <c r="D123" s="28">
        <v>3.4000000000000002E-2</v>
      </c>
      <c r="E123" s="10">
        <f t="shared" si="2"/>
        <v>7.9812206572769968</v>
      </c>
      <c r="F123" s="13"/>
      <c r="G123" s="13"/>
      <c r="H123" s="4"/>
    </row>
    <row r="124" spans="1:11" x14ac:dyDescent="0.45">
      <c r="A124" s="36"/>
      <c r="B124" s="19" t="s">
        <v>23</v>
      </c>
      <c r="C124" s="28">
        <v>0.70599999999999996</v>
      </c>
      <c r="D124" s="28">
        <v>0.14299999999999999</v>
      </c>
      <c r="E124" s="10">
        <f t="shared" si="2"/>
        <v>20.254957507082153</v>
      </c>
      <c r="F124" s="13"/>
      <c r="G124" s="13"/>
      <c r="H124" s="4"/>
    </row>
    <row r="125" spans="1:11" x14ac:dyDescent="0.45">
      <c r="A125" s="36"/>
      <c r="B125" s="10" t="s">
        <v>24</v>
      </c>
      <c r="C125" s="28">
        <v>0.55700000000000005</v>
      </c>
      <c r="D125" s="28">
        <v>9.6000000000000002E-2</v>
      </c>
      <c r="E125" s="10">
        <f t="shared" si="2"/>
        <v>17.235188509874323</v>
      </c>
      <c r="F125" s="13"/>
      <c r="G125" s="13"/>
      <c r="H125" s="4"/>
    </row>
    <row r="126" spans="1:11" x14ac:dyDescent="0.45">
      <c r="A126" s="36"/>
      <c r="B126" s="19" t="s">
        <v>31</v>
      </c>
      <c r="C126" s="28">
        <v>0.30099999999999999</v>
      </c>
      <c r="D126" s="28">
        <v>3.5000000000000003E-2</v>
      </c>
      <c r="E126" s="10">
        <f t="shared" si="2"/>
        <v>11.627906976744187</v>
      </c>
      <c r="F126" s="13"/>
      <c r="G126" s="13"/>
      <c r="H126" s="4"/>
    </row>
    <row r="127" spans="1:11" x14ac:dyDescent="0.45">
      <c r="A127" s="36"/>
      <c r="B127" s="19" t="s">
        <v>32</v>
      </c>
      <c r="C127" s="28">
        <v>0.44600000000000001</v>
      </c>
      <c r="D127" s="28">
        <v>5.7000000000000002E-2</v>
      </c>
      <c r="E127" s="10">
        <f t="shared" si="2"/>
        <v>12.780269058295964</v>
      </c>
      <c r="F127" s="13"/>
      <c r="G127" s="13"/>
      <c r="H127" s="4"/>
    </row>
    <row r="128" spans="1:11" x14ac:dyDescent="0.45">
      <c r="A128" s="36"/>
      <c r="B128" s="19" t="s">
        <v>33</v>
      </c>
      <c r="C128" s="28">
        <v>0.29499999999999998</v>
      </c>
      <c r="D128" s="28">
        <v>3.2000000000000001E-2</v>
      </c>
      <c r="E128" s="10">
        <f t="shared" si="2"/>
        <v>10.847457627118645</v>
      </c>
      <c r="F128" s="13"/>
      <c r="G128" s="13"/>
      <c r="H128" s="4"/>
    </row>
    <row r="129" spans="1:11" x14ac:dyDescent="0.45">
      <c r="A129" s="36"/>
      <c r="B129" s="19" t="s">
        <v>50</v>
      </c>
      <c r="C129" s="28">
        <v>0.33600000000000002</v>
      </c>
      <c r="D129" s="28">
        <v>0.05</v>
      </c>
      <c r="E129" s="10">
        <f t="shared" si="2"/>
        <v>14.880952380952381</v>
      </c>
      <c r="F129" s="13"/>
      <c r="G129" s="13"/>
      <c r="H129" s="4"/>
    </row>
    <row r="130" spans="1:11" x14ac:dyDescent="0.45">
      <c r="A130" s="36"/>
      <c r="B130" s="19" t="s">
        <v>51</v>
      </c>
      <c r="C130" s="28">
        <v>0.309</v>
      </c>
      <c r="D130" s="28">
        <v>1.6E-2</v>
      </c>
      <c r="E130" s="10">
        <f t="shared" si="2"/>
        <v>5.1779935275080913</v>
      </c>
      <c r="F130" s="13"/>
      <c r="G130" s="13"/>
      <c r="H130" s="4"/>
    </row>
    <row r="131" spans="1:11" ht="14.65" thickBot="1" x14ac:dyDescent="0.5">
      <c r="A131" s="36"/>
      <c r="B131" s="19" t="s">
        <v>52</v>
      </c>
      <c r="C131" s="28">
        <v>0.315</v>
      </c>
      <c r="D131" s="28">
        <v>1.9E-2</v>
      </c>
      <c r="E131" s="10">
        <f t="shared" si="2"/>
        <v>6.0317460317460316</v>
      </c>
      <c r="F131" s="13"/>
      <c r="G131" s="13"/>
      <c r="H131" s="4"/>
      <c r="I131" s="12" t="s">
        <v>69</v>
      </c>
      <c r="J131" s="12" t="s">
        <v>70</v>
      </c>
      <c r="K131" s="12"/>
    </row>
    <row r="132" spans="1:11" x14ac:dyDescent="0.45">
      <c r="A132" s="35" t="s">
        <v>26</v>
      </c>
      <c r="B132" s="2" t="s">
        <v>10</v>
      </c>
      <c r="C132" s="2">
        <v>0.45400000000000001</v>
      </c>
      <c r="D132" s="2">
        <v>9.2999999999999999E-2</v>
      </c>
      <c r="E132" s="2">
        <f t="shared" si="2"/>
        <v>20.484581497797354</v>
      </c>
      <c r="F132" s="2">
        <f>AVERAGE(E132:E139)</f>
        <v>28.901648075466575</v>
      </c>
      <c r="G132" s="2">
        <f>STDEV(E132:E139)</f>
        <v>7.9362721538953593</v>
      </c>
      <c r="H132" s="3">
        <f>G132/SQRT(8)</f>
        <v>2.8058959286806879</v>
      </c>
      <c r="I132" s="32">
        <f>_xlfn.T.TEST(E132:E139,E140:E150,2,2)</f>
        <v>2.2351323710730659E-3</v>
      </c>
      <c r="J132" s="34">
        <f>_xlfn.T.TEST(E132:E139,E151:E161,2,2)</f>
        <v>3.5533155403051644E-2</v>
      </c>
    </row>
    <row r="133" spans="1:11" x14ac:dyDescent="0.45">
      <c r="A133" s="36"/>
      <c r="B133" s="13" t="s">
        <v>11</v>
      </c>
      <c r="C133" s="13">
        <v>0.504</v>
      </c>
      <c r="D133" s="13">
        <v>0.11799999999999999</v>
      </c>
      <c r="E133" s="13">
        <f t="shared" si="2"/>
        <v>23.412698412698411</v>
      </c>
      <c r="F133" s="13"/>
      <c r="G133" s="13"/>
      <c r="H133" s="4"/>
    </row>
    <row r="134" spans="1:11" s="12" customFormat="1" x14ac:dyDescent="0.45">
      <c r="A134" s="36"/>
      <c r="B134" s="9" t="s">
        <v>57</v>
      </c>
      <c r="C134" s="12">
        <v>0.57499999999999996</v>
      </c>
      <c r="D134" s="12">
        <v>0.14599999999999999</v>
      </c>
      <c r="E134" s="13">
        <f t="shared" si="2"/>
        <v>25.39130434782609</v>
      </c>
      <c r="F134" s="13"/>
      <c r="G134" s="13"/>
      <c r="H134" s="4"/>
    </row>
    <row r="135" spans="1:11" x14ac:dyDescent="0.45">
      <c r="A135" s="36"/>
      <c r="B135" s="13" t="s">
        <v>12</v>
      </c>
      <c r="C135" s="13">
        <v>0.41699999999999998</v>
      </c>
      <c r="D135" s="13">
        <v>9.5000000000000001E-2</v>
      </c>
      <c r="E135" s="13">
        <f t="shared" si="2"/>
        <v>22.781774580335732</v>
      </c>
      <c r="F135" s="13"/>
      <c r="G135" s="13"/>
      <c r="H135" s="4"/>
    </row>
    <row r="136" spans="1:11" x14ac:dyDescent="0.45">
      <c r="A136" s="36"/>
      <c r="B136" s="9" t="s">
        <v>21</v>
      </c>
      <c r="C136" s="13">
        <v>0.76900000000000002</v>
      </c>
      <c r="D136" s="13">
        <v>0.32500000000000001</v>
      </c>
      <c r="E136" s="13">
        <f t="shared" si="2"/>
        <v>42.262678803641087</v>
      </c>
      <c r="F136" s="13"/>
      <c r="G136" s="13"/>
      <c r="H136" s="4"/>
    </row>
    <row r="137" spans="1:11" x14ac:dyDescent="0.45">
      <c r="A137" s="36"/>
      <c r="B137" s="13" t="s">
        <v>22</v>
      </c>
      <c r="C137" s="13">
        <v>0.65400000000000003</v>
      </c>
      <c r="D137" s="13">
        <v>0.20899999999999999</v>
      </c>
      <c r="E137" s="13">
        <f t="shared" si="2"/>
        <v>31.957186544342502</v>
      </c>
      <c r="F137" s="13"/>
      <c r="G137" s="13"/>
      <c r="H137" s="4"/>
    </row>
    <row r="138" spans="1:11" s="12" customFormat="1" x14ac:dyDescent="0.45">
      <c r="A138" s="36"/>
      <c r="B138" s="9" t="s">
        <v>29</v>
      </c>
      <c r="C138" s="13">
        <v>0.27800000000000002</v>
      </c>
      <c r="D138" s="13">
        <v>7.2999999999999995E-2</v>
      </c>
      <c r="E138" s="13">
        <f>(D138/C138)*100</f>
        <v>26.258992805755394</v>
      </c>
      <c r="F138" s="13"/>
      <c r="G138" s="13"/>
      <c r="H138" s="4"/>
    </row>
    <row r="139" spans="1:11" ht="14.65" thickBot="1" x14ac:dyDescent="0.5">
      <c r="A139" s="36"/>
      <c r="B139" s="9" t="s">
        <v>56</v>
      </c>
      <c r="C139" s="12">
        <v>0.49399999999999999</v>
      </c>
      <c r="D139" s="12">
        <v>0.191</v>
      </c>
      <c r="E139" s="13">
        <f>(D139/C139)*100</f>
        <v>38.663967611336034</v>
      </c>
      <c r="F139" s="13"/>
      <c r="G139" s="13"/>
      <c r="H139" s="4"/>
      <c r="I139" s="12" t="s">
        <v>71</v>
      </c>
    </row>
    <row r="140" spans="1:11" x14ac:dyDescent="0.45">
      <c r="A140" s="35" t="s">
        <v>35</v>
      </c>
      <c r="B140" s="15" t="s">
        <v>36</v>
      </c>
      <c r="C140" s="2">
        <v>0.28299999999999997</v>
      </c>
      <c r="D140" s="2">
        <v>0.129</v>
      </c>
      <c r="E140" s="2">
        <f t="shared" si="2"/>
        <v>45.583038869257955</v>
      </c>
      <c r="F140" s="2">
        <f>AVERAGE(E140:E150)</f>
        <v>40.852007680354397</v>
      </c>
      <c r="G140" s="2">
        <f>STDEV(E140:E150)</f>
        <v>6.5526124899359219</v>
      </c>
      <c r="H140" s="3">
        <f>G140/SQRT(11)</f>
        <v>1.9756870023376274</v>
      </c>
      <c r="I140" s="32">
        <f>_xlfn.T.TEST(E140:E150,E151:E161,2,2)</f>
        <v>3.1378338272003994E-6</v>
      </c>
    </row>
    <row r="141" spans="1:11" s="12" customFormat="1" x14ac:dyDescent="0.45">
      <c r="A141" s="36"/>
      <c r="B141" s="9" t="s">
        <v>58</v>
      </c>
      <c r="C141" s="13">
        <v>0.52400000000000002</v>
      </c>
      <c r="D141" s="13">
        <v>0.22500000000000001</v>
      </c>
      <c r="E141" s="13">
        <f t="shared" si="2"/>
        <v>42.938931297709921</v>
      </c>
      <c r="F141" s="13"/>
      <c r="G141" s="13"/>
      <c r="H141" s="4"/>
    </row>
    <row r="142" spans="1:11" s="12" customFormat="1" x14ac:dyDescent="0.45">
      <c r="A142" s="36"/>
      <c r="B142" s="9" t="s">
        <v>59</v>
      </c>
      <c r="C142" s="13">
        <v>0.51600000000000001</v>
      </c>
      <c r="D142" s="13">
        <v>0.23400000000000001</v>
      </c>
      <c r="E142" s="13">
        <f t="shared" si="2"/>
        <v>45.348837209302332</v>
      </c>
      <c r="F142" s="13"/>
      <c r="G142" s="13"/>
      <c r="H142" s="4"/>
    </row>
    <row r="143" spans="1:11" x14ac:dyDescent="0.45">
      <c r="A143" s="36"/>
      <c r="B143" s="9" t="s">
        <v>37</v>
      </c>
      <c r="C143" s="13">
        <v>0.38</v>
      </c>
      <c r="D143" s="13">
        <v>0.11700000000000001</v>
      </c>
      <c r="E143" s="13">
        <f t="shared" si="2"/>
        <v>30.789473684210527</v>
      </c>
      <c r="F143" s="13"/>
      <c r="G143" s="13"/>
      <c r="H143" s="4"/>
    </row>
    <row r="144" spans="1:11" x14ac:dyDescent="0.45">
      <c r="A144" s="36"/>
      <c r="B144" s="9" t="s">
        <v>38</v>
      </c>
      <c r="C144" s="13">
        <v>0.36699999999999999</v>
      </c>
      <c r="D144" s="13">
        <v>0.14599999999999999</v>
      </c>
      <c r="E144" s="13">
        <f t="shared" si="2"/>
        <v>39.782016348773844</v>
      </c>
      <c r="F144" s="13"/>
      <c r="G144" s="13"/>
      <c r="H144" s="4"/>
    </row>
    <row r="145" spans="1:8" x14ac:dyDescent="0.45">
      <c r="A145" s="36"/>
      <c r="B145" s="9" t="s">
        <v>39</v>
      </c>
      <c r="C145" s="13">
        <v>0.39600000000000002</v>
      </c>
      <c r="D145" s="13">
        <v>0.159</v>
      </c>
      <c r="E145" s="13">
        <f t="shared" si="2"/>
        <v>40.151515151515149</v>
      </c>
      <c r="F145" s="13"/>
      <c r="G145" s="13"/>
      <c r="H145" s="4"/>
    </row>
    <row r="146" spans="1:8" x14ac:dyDescent="0.45">
      <c r="A146" s="36"/>
      <c r="B146" s="9" t="s">
        <v>40</v>
      </c>
      <c r="C146" s="13">
        <v>0.45200000000000001</v>
      </c>
      <c r="D146" s="13">
        <v>0.20200000000000001</v>
      </c>
      <c r="E146" s="13">
        <f t="shared" si="2"/>
        <v>44.690265486725664</v>
      </c>
      <c r="F146" s="13"/>
      <c r="G146" s="13"/>
      <c r="H146" s="4"/>
    </row>
    <row r="147" spans="1:8" s="12" customFormat="1" x14ac:dyDescent="0.45">
      <c r="A147" s="36"/>
      <c r="B147" s="9" t="s">
        <v>60</v>
      </c>
      <c r="C147" s="13">
        <v>0.66800000000000004</v>
      </c>
      <c r="D147" s="13">
        <v>0.19800000000000001</v>
      </c>
      <c r="E147" s="13">
        <f t="shared" si="2"/>
        <v>29.640718562874252</v>
      </c>
      <c r="F147" s="13"/>
      <c r="G147" s="13"/>
      <c r="H147" s="4"/>
    </row>
    <row r="148" spans="1:8" x14ac:dyDescent="0.45">
      <c r="A148" s="36"/>
      <c r="B148" s="9" t="s">
        <v>53</v>
      </c>
      <c r="C148" s="13">
        <v>0.34399999999999997</v>
      </c>
      <c r="D148" s="13">
        <v>0.14599999999999999</v>
      </c>
      <c r="E148" s="13">
        <f t="shared" si="2"/>
        <v>42.441860465116285</v>
      </c>
      <c r="F148" s="13"/>
      <c r="G148" s="13"/>
      <c r="H148" s="4"/>
    </row>
    <row r="149" spans="1:8" s="12" customFormat="1" x14ac:dyDescent="0.45">
      <c r="A149" s="36"/>
      <c r="B149" s="9" t="s">
        <v>61</v>
      </c>
      <c r="C149" s="13">
        <v>0.51700000000000002</v>
      </c>
      <c r="D149" s="13">
        <v>0.188</v>
      </c>
      <c r="E149" s="13">
        <f t="shared" si="2"/>
        <v>36.363636363636367</v>
      </c>
      <c r="F149" s="13"/>
      <c r="G149" s="13"/>
      <c r="H149" s="4"/>
    </row>
    <row r="150" spans="1:8" ht="14.65" thickBot="1" x14ac:dyDescent="0.5">
      <c r="A150" s="37"/>
      <c r="B150" s="14" t="s">
        <v>41</v>
      </c>
      <c r="C150" s="5">
        <v>0.33500000000000002</v>
      </c>
      <c r="D150" s="5">
        <v>0.17299999999999999</v>
      </c>
      <c r="E150" s="5">
        <f t="shared" si="2"/>
        <v>51.641791044776106</v>
      </c>
      <c r="F150" s="5"/>
      <c r="G150" s="5"/>
      <c r="H150" s="6"/>
    </row>
    <row r="151" spans="1:8" x14ac:dyDescent="0.45">
      <c r="A151" s="36" t="s">
        <v>42</v>
      </c>
      <c r="B151" s="9" t="s">
        <v>62</v>
      </c>
      <c r="C151" s="12">
        <v>0.42799999999999999</v>
      </c>
      <c r="D151" s="12">
        <v>5.0999999999999997E-2</v>
      </c>
      <c r="E151" s="23">
        <f>(D151/C151)*100</f>
        <v>11.915887850467289</v>
      </c>
      <c r="F151" s="13">
        <f>AVERAGE(E151:E161)</f>
        <v>20.076454863141564</v>
      </c>
      <c r="G151" s="13">
        <f>STDEV(E151:E161)</f>
        <v>8.5737783511820016</v>
      </c>
      <c r="H151" s="4">
        <f>G151/SQRT(11)</f>
        <v>2.5850914387766064</v>
      </c>
    </row>
    <row r="152" spans="1:8" s="12" customFormat="1" x14ac:dyDescent="0.45">
      <c r="A152" s="36"/>
      <c r="B152" s="24" t="s">
        <v>43</v>
      </c>
      <c r="C152" s="23">
        <v>0.254</v>
      </c>
      <c r="D152" s="23">
        <v>4.5999999999999999E-2</v>
      </c>
      <c r="E152" s="23">
        <f>(D152/C152)*100</f>
        <v>18.110236220472441</v>
      </c>
      <c r="F152" s="13"/>
      <c r="G152" s="13"/>
      <c r="H152" s="4"/>
    </row>
    <row r="153" spans="1:8" x14ac:dyDescent="0.45">
      <c r="A153" s="36"/>
      <c r="B153" s="24" t="s">
        <v>44</v>
      </c>
      <c r="C153" s="23">
        <v>0.36499999999999999</v>
      </c>
      <c r="D153" s="23">
        <v>6.4000000000000001E-2</v>
      </c>
      <c r="E153" s="23">
        <f t="shared" si="2"/>
        <v>17.534246575342465</v>
      </c>
      <c r="F153" s="13"/>
      <c r="G153" s="13"/>
      <c r="H153" s="4"/>
    </row>
    <row r="154" spans="1:8" s="12" customFormat="1" x14ac:dyDescent="0.45">
      <c r="A154" s="36"/>
      <c r="B154" s="24" t="s">
        <v>63</v>
      </c>
      <c r="C154" s="12">
        <v>0.48099999999999998</v>
      </c>
      <c r="D154" s="12">
        <v>0.121</v>
      </c>
      <c r="E154" s="23">
        <f t="shared" si="2"/>
        <v>25.155925155925157</v>
      </c>
      <c r="F154" s="13"/>
      <c r="G154" s="13"/>
      <c r="H154" s="4"/>
    </row>
    <row r="155" spans="1:8" x14ac:dyDescent="0.45">
      <c r="A155" s="36"/>
      <c r="B155" s="24" t="s">
        <v>45</v>
      </c>
      <c r="C155" s="23">
        <v>0.32100000000000001</v>
      </c>
      <c r="D155" s="23">
        <v>0.1</v>
      </c>
      <c r="E155" s="23">
        <f t="shared" si="2"/>
        <v>31.152647975077883</v>
      </c>
      <c r="F155" s="13"/>
      <c r="G155" s="13"/>
      <c r="H155" s="4"/>
    </row>
    <row r="156" spans="1:8" s="12" customFormat="1" x14ac:dyDescent="0.45">
      <c r="A156" s="36"/>
      <c r="B156" s="24" t="s">
        <v>64</v>
      </c>
      <c r="C156" s="12">
        <v>0.49399999999999999</v>
      </c>
      <c r="D156" s="12">
        <v>0.11799999999999999</v>
      </c>
      <c r="E156" s="23">
        <f t="shared" si="2"/>
        <v>23.886639676113358</v>
      </c>
      <c r="F156" s="13"/>
      <c r="G156" s="13"/>
      <c r="H156" s="4"/>
    </row>
    <row r="157" spans="1:8" s="12" customFormat="1" x14ac:dyDescent="0.45">
      <c r="A157" s="36"/>
      <c r="B157" s="24" t="s">
        <v>65</v>
      </c>
      <c r="C157" s="12">
        <v>0.504</v>
      </c>
      <c r="D157" s="12">
        <v>0.08</v>
      </c>
      <c r="E157" s="23">
        <f t="shared" si="2"/>
        <v>15.873015873015872</v>
      </c>
      <c r="F157" s="13"/>
      <c r="G157" s="13"/>
      <c r="H157" s="4"/>
    </row>
    <row r="158" spans="1:8" x14ac:dyDescent="0.45">
      <c r="A158" s="36"/>
      <c r="B158" s="24" t="s">
        <v>46</v>
      </c>
      <c r="C158" s="23">
        <v>0.26400000000000001</v>
      </c>
      <c r="D158" s="23">
        <v>1.4E-2</v>
      </c>
      <c r="E158" s="23">
        <f t="shared" si="2"/>
        <v>5.3030303030303028</v>
      </c>
      <c r="F158" s="13"/>
      <c r="G158" s="13"/>
      <c r="H158" s="4"/>
    </row>
    <row r="159" spans="1:8" x14ac:dyDescent="0.45">
      <c r="A159" s="36"/>
      <c r="B159" s="24" t="s">
        <v>47</v>
      </c>
      <c r="C159" s="23">
        <v>0.28999999999999998</v>
      </c>
      <c r="D159" s="23">
        <v>3.5000000000000003E-2</v>
      </c>
      <c r="E159" s="23">
        <f t="shared" si="2"/>
        <v>12.068965517241381</v>
      </c>
      <c r="F159" s="13"/>
      <c r="G159" s="13"/>
      <c r="H159" s="4"/>
    </row>
    <row r="160" spans="1:8" x14ac:dyDescent="0.45">
      <c r="A160" s="36"/>
      <c r="B160" s="24" t="s">
        <v>48</v>
      </c>
      <c r="C160" s="23">
        <v>0.23100000000000001</v>
      </c>
      <c r="D160" s="23">
        <v>7.0999999999999994E-2</v>
      </c>
      <c r="E160" s="23">
        <f t="shared" si="2"/>
        <v>30.735930735930733</v>
      </c>
      <c r="F160" s="13"/>
      <c r="G160" s="13"/>
      <c r="H160" s="4"/>
    </row>
    <row r="161" spans="1:8" ht="14.65" thickBot="1" x14ac:dyDescent="0.5">
      <c r="A161" s="37"/>
      <c r="B161" s="26" t="s">
        <v>49</v>
      </c>
      <c r="C161" s="25">
        <v>0.26800000000000002</v>
      </c>
      <c r="D161" s="25">
        <v>7.8E-2</v>
      </c>
      <c r="E161" s="25">
        <f t="shared" si="2"/>
        <v>29.1044776119403</v>
      </c>
      <c r="F161" s="5"/>
      <c r="G161" s="5"/>
      <c r="H161" s="6"/>
    </row>
  </sheetData>
  <mergeCells count="15">
    <mergeCell ref="A58:A66"/>
    <mergeCell ref="A4:A12"/>
    <mergeCell ref="A13:A24"/>
    <mergeCell ref="A25:A32"/>
    <mergeCell ref="A33:A43"/>
    <mergeCell ref="A44:A54"/>
    <mergeCell ref="A132:A139"/>
    <mergeCell ref="A140:A150"/>
    <mergeCell ref="A151:A161"/>
    <mergeCell ref="A67:A78"/>
    <mergeCell ref="A79:A86"/>
    <mergeCell ref="A87:A97"/>
    <mergeCell ref="A98:A108"/>
    <mergeCell ref="A112:A120"/>
    <mergeCell ref="A121:A131"/>
  </mergeCells>
  <pageMargins left="0.7" right="0.7" top="0.75" bottom="0.75" header="0.3" footer="0.3"/>
  <pageSetup scale="71" fitToHeight="0" orientation="portrait" r:id="rId1"/>
  <rowBreaks count="2" manualBreakCount="2">
    <brk id="54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 10 week-redone</vt:lpstr>
    </vt:vector>
  </TitlesOfParts>
  <Company>UCSD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Poulsen, Orit</dc:creator>
  <cp:lastModifiedBy>DanZhou</cp:lastModifiedBy>
  <cp:lastPrinted>2019-01-15T20:01:40Z</cp:lastPrinted>
  <dcterms:created xsi:type="dcterms:W3CDTF">2018-01-08T23:47:31Z</dcterms:created>
  <dcterms:modified xsi:type="dcterms:W3CDTF">2020-02-24T17:39:17Z</dcterms:modified>
</cp:coreProperties>
</file>