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tong\Box\2021_GB730\8_MIP2\VidLec\"/>
    </mc:Choice>
  </mc:AlternateContent>
  <xr:revisionPtr revIDLastSave="0" documentId="13_ncr:1_{1347E1E5-7321-417C-83BE-B58A634B78ED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erviceCenterLocation (blank)" sheetId="7" r:id="rId1"/>
    <sheet name="ServiceCenterLocation" sheetId="1" r:id="rId2"/>
    <sheet name="ServiceCenterLocation (mac)" sheetId="8" r:id="rId3"/>
    <sheet name="distancematrix" sheetId="5" r:id="rId4"/>
    <sheet name="annualtrips" sheetId="6" r:id="rId5"/>
  </sheets>
  <definedNames>
    <definedName name="solver_adj" localSheetId="1" hidden="1">ServiceCenterLocation!$B$16:$J$16,ServiceCenterLocation!$B$19:$J$27</definedName>
    <definedName name="solver_adj" localSheetId="2" hidden="1">'ServiceCenterLocation (mac)'!$B$16:$J$16,'ServiceCenterLocation (mac)'!$B$19:$J$27</definedName>
    <definedName name="solver_cvg" localSheetId="1" hidden="1">0.0001</definedName>
    <definedName name="solver_cvg" localSheetId="2" hidden="1">0.0001</definedName>
    <definedName name="solver_drv" localSheetId="1" hidden="1">2</definedName>
    <definedName name="solver_drv" localSheetId="2" hidden="1">2</definedName>
    <definedName name="solver_eng" localSheetId="1" hidden="1">2</definedName>
    <definedName name="solver_eng" localSheetId="0" hidden="1">1</definedName>
    <definedName name="solver_eng" localSheetId="2" hidden="1">2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ServiceCenterLocation!$B$16:$J$16</definedName>
    <definedName name="solver_lhs1" localSheetId="2" hidden="1">'ServiceCenterLocation (mac)'!$B$16:$J$16</definedName>
    <definedName name="solver_lhs2" localSheetId="1" hidden="1">ServiceCenterLocation!$B$19:$J$27</definedName>
    <definedName name="solver_lhs2" localSheetId="2" hidden="1">'ServiceCenterLocation (mac)'!$B$19:$J$27</definedName>
    <definedName name="solver_lhs3" localSheetId="1" hidden="1">ServiceCenterLocation!$B$30:$J$30</definedName>
    <definedName name="solver_lhs3" localSheetId="2" hidden="1">'ServiceCenterLocation (mac)'!$B$30:$J$30</definedName>
    <definedName name="solver_lhs4" localSheetId="1" hidden="1">ServiceCenterLocation!$L$16</definedName>
    <definedName name="solver_lhs4" localSheetId="2" hidden="1">'ServiceCenterLocation (mac)'!$L$16</definedName>
    <definedName name="solver_lhs5" localSheetId="1" hidden="1">ServiceCenterLocation!$L$19:$L$27</definedName>
    <definedName name="solver_lhs5" localSheetId="2" hidden="1">'ServiceCenterLocation (mac)'!$L$19:$L$27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5</definedName>
    <definedName name="solver_num" localSheetId="0" hidden="1">0</definedName>
    <definedName name="solver_num" localSheetId="2" hidden="1">5</definedName>
    <definedName name="solver_nwt" localSheetId="1" hidden="1">1</definedName>
    <definedName name="solver_nwt" localSheetId="2" hidden="1">1</definedName>
    <definedName name="solver_opt" localSheetId="1" hidden="1">ServiceCenterLocation!$P$7</definedName>
    <definedName name="solver_opt" localSheetId="0" hidden="1">'ServiceCenterLocation (blank)'!$D$40</definedName>
    <definedName name="solver_opt" localSheetId="2" hidden="1">'ServiceCenterLocation (mac)'!$P$7</definedName>
    <definedName name="solver_pre" localSheetId="1" hidden="1">0.000001</definedName>
    <definedName name="solver_pre" localSheetId="2" hidden="1">0.000001</definedName>
    <definedName name="solver_rbv" localSheetId="1" hidden="1">2</definedName>
    <definedName name="solver_rbv" localSheetId="2" hidden="1">2</definedName>
    <definedName name="solver_rel1" localSheetId="1" hidden="1">5</definedName>
    <definedName name="solver_rel1" localSheetId="2" hidden="1">5</definedName>
    <definedName name="solver_rel2" localSheetId="1" hidden="1">5</definedName>
    <definedName name="solver_rel2" localSheetId="2" hidden="1">5</definedName>
    <definedName name="solver_rel3" localSheetId="1" hidden="1">1</definedName>
    <definedName name="solver_rel3" localSheetId="2" hidden="1">1</definedName>
    <definedName name="solver_rel4" localSheetId="1" hidden="1">2</definedName>
    <definedName name="solver_rel4" localSheetId="2" hidden="1">2</definedName>
    <definedName name="solver_rel5" localSheetId="1" hidden="1">2</definedName>
    <definedName name="solver_rel5" localSheetId="2" hidden="1">2</definedName>
    <definedName name="solver_rhs1" localSheetId="1" hidden="1">binary</definedName>
    <definedName name="solver_rhs1" localSheetId="2" hidden="1">binary</definedName>
    <definedName name="solver_rhs2" localSheetId="1" hidden="1">binary</definedName>
    <definedName name="solver_rhs2" localSheetId="2" hidden="1">binary</definedName>
    <definedName name="solver_rhs3" localSheetId="1" hidden="1">ServiceCenterLocation!$B$32:$J$32</definedName>
    <definedName name="solver_rhs3" localSheetId="2" hidden="1">'ServiceCenterLocation (mac)'!$B$32:$J$32</definedName>
    <definedName name="solver_rhs4" localSheetId="1" hidden="1">ServiceCenterLocation!$N$16</definedName>
    <definedName name="solver_rhs4" localSheetId="2" hidden="1">'ServiceCenterLocation (mac)'!$N$16</definedName>
    <definedName name="solver_rhs5" localSheetId="1" hidden="1">ServiceCenterLocation!$N$19:$N$27</definedName>
    <definedName name="solver_rhs5" localSheetId="2" hidden="1">'ServiceCenterLocation (mac)'!$N$19:$N$27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2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0" hidden="1">1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" l="1"/>
  <c r="N5" i="1"/>
  <c r="B32" i="1"/>
  <c r="B30" i="1"/>
  <c r="L19" i="1"/>
  <c r="L16" i="1"/>
  <c r="C30" i="8"/>
  <c r="D30" i="8"/>
  <c r="E30" i="8"/>
  <c r="F30" i="8"/>
  <c r="G30" i="8"/>
  <c r="H30" i="8"/>
  <c r="I30" i="8"/>
  <c r="J30" i="8"/>
  <c r="B30" i="8"/>
  <c r="L27" i="8"/>
  <c r="L26" i="8"/>
  <c r="L25" i="8"/>
  <c r="L24" i="8"/>
  <c r="L23" i="8"/>
  <c r="L22" i="8"/>
  <c r="L21" i="8"/>
  <c r="L20" i="8"/>
  <c r="L19" i="8"/>
  <c r="L16" i="8"/>
  <c r="N13" i="8"/>
  <c r="N12" i="8"/>
  <c r="N11" i="8"/>
  <c r="N10" i="8"/>
  <c r="N9" i="8"/>
  <c r="N8" i="8"/>
  <c r="N7" i="8"/>
  <c r="N6" i="8"/>
  <c r="N5" i="8"/>
  <c r="P7" i="1" l="1"/>
  <c r="P7" i="8"/>
  <c r="L27" i="1" l="1"/>
  <c r="L20" i="1"/>
  <c r="L21" i="1"/>
  <c r="L22" i="1"/>
  <c r="L23" i="1"/>
  <c r="L24" i="1"/>
  <c r="L25" i="1"/>
  <c r="L26" i="1"/>
  <c r="C32" i="1"/>
  <c r="C30" i="1"/>
  <c r="D30" i="1"/>
  <c r="E30" i="1"/>
  <c r="F30" i="1"/>
  <c r="G30" i="1"/>
  <c r="H30" i="1"/>
  <c r="I30" i="1"/>
  <c r="J30" i="1"/>
  <c r="D32" i="1"/>
  <c r="E32" i="1"/>
  <c r="F32" i="1"/>
  <c r="G32" i="1"/>
  <c r="H32" i="1"/>
  <c r="I32" i="1"/>
  <c r="J32" i="1"/>
  <c r="N13" i="1"/>
  <c r="N7" i="1"/>
  <c r="N8" i="1"/>
  <c r="N9" i="1"/>
  <c r="N10" i="1"/>
  <c r="N11" i="1"/>
  <c r="N12" i="1"/>
</calcChain>
</file>

<file path=xl/sharedStrings.xml><?xml version="1.0" encoding="utf-8"?>
<sst xmlns="http://schemas.openxmlformats.org/spreadsheetml/2006/main" count="189" uniqueCount="22">
  <si>
    <t>Distances between cities</t>
  </si>
  <si>
    <t>Boston</t>
  </si>
  <si>
    <t>Chicago</t>
  </si>
  <si>
    <t>Dallas</t>
  </si>
  <si>
    <t>Denver</t>
  </si>
  <si>
    <t>Los Angeles</t>
  </si>
  <si>
    <t>Miami</t>
  </si>
  <si>
    <t>New York</t>
  </si>
  <si>
    <t>Phoenix</t>
  </si>
  <si>
    <t>Pittsburgh</t>
  </si>
  <si>
    <t>Annual trips</t>
  </si>
  <si>
    <t>Numbers of annual trips needed by customers in each city</t>
  </si>
  <si>
    <t>City</t>
  </si>
  <si>
    <t>DVs: Locate a service center? (Constraint: Binary)</t>
  </si>
  <si>
    <t>DVs: Assign cities to the SC?</t>
  </si>
  <si>
    <t>Objective: Minimize the total distance traveled annually</t>
  </si>
  <si>
    <t>Dist Traveled</t>
  </si>
  <si>
    <t>Constraint: Building exactly 3 service centers</t>
  </si>
  <si>
    <t>=</t>
  </si>
  <si>
    <t>Constraint: Only can assign SC to a city if an SC exists there</t>
  </si>
  <si>
    <t>&lt;=</t>
  </si>
  <si>
    <t>Constraint: Each city needs to get assigned to an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</si>
</sst>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CC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2" borderId="0" xfId="0" applyFill="1" applyBorder="1" applyAlignment="1">
      <alignment wrapText="1"/>
    </xf>
    <xf numFmtId="1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2" borderId="11" xfId="0" applyFill="1" applyBorder="1" applyAlignment="1">
      <alignment wrapText="1"/>
    </xf>
    <xf numFmtId="0" fontId="0" fillId="0" borderId="0" xfId="0" applyAlignment="1">
      <alignment horizontal="left"/>
    </xf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right"/>
    </xf>
    <xf numFmtId="1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57150</xdr:rowOff>
    </xdr:from>
    <xdr:to>
      <xdr:col>13</xdr:col>
      <xdr:colOff>161924</xdr:colOff>
      <xdr:row>1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5249" y="57150"/>
          <a:ext cx="7991475" cy="10629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Service Center Location and Customer Assignment: </a:t>
          </a:r>
        </a:p>
        <a:p>
          <a:r>
            <a:rPr lang="en-US" sz="1100"/>
            <a:t>We need to decide where to locate our</a:t>
          </a:r>
          <a:r>
            <a:rPr lang="en-US" sz="1100" baseline="0"/>
            <a:t> 3 service centers where our representatives will be based. We service 9 cities, and we've decided to base our service centers in 3 of those cities. We've also estimated how many service visits that we need to make to each city. </a:t>
          </a:r>
        </a:p>
        <a:p>
          <a:endParaRPr lang="en-US" sz="1100" baseline="0"/>
        </a:p>
        <a:p>
          <a:r>
            <a:rPr lang="en-US" sz="1100" baseline="0"/>
            <a:t>In which cities should we locate our service centers, and from which service center will we serve each city?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57150</xdr:rowOff>
    </xdr:from>
    <xdr:to>
      <xdr:col>13</xdr:col>
      <xdr:colOff>161924</xdr:colOff>
      <xdr:row>1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5249" y="57150"/>
          <a:ext cx="7991475" cy="1066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Service Center Location and Customer Assignment: </a:t>
          </a:r>
        </a:p>
        <a:p>
          <a:r>
            <a:rPr lang="en-US" sz="1100"/>
            <a:t>We need to decide where to locate our</a:t>
          </a:r>
          <a:r>
            <a:rPr lang="en-US" sz="1100" baseline="0"/>
            <a:t> 3 service centers where our representatives will be based. We service 9 cities, and we've decided to base our service centers in 3 of those cities. We've also estimated how many service visits that we need to make to each city. </a:t>
          </a:r>
        </a:p>
        <a:p>
          <a:endParaRPr lang="en-US" sz="1100" baseline="0"/>
        </a:p>
        <a:p>
          <a:r>
            <a:rPr lang="en-US" sz="1100" baseline="0"/>
            <a:t>In which cities should we locate our service centers, and from which service center will we serve each city?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57150</xdr:rowOff>
    </xdr:from>
    <xdr:to>
      <xdr:col>13</xdr:col>
      <xdr:colOff>161924</xdr:colOff>
      <xdr:row>1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49" y="57150"/>
          <a:ext cx="7991475" cy="10629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Service Center Location and Customer Assignment: </a:t>
          </a:r>
        </a:p>
        <a:p>
          <a:r>
            <a:rPr lang="en-US" sz="1100"/>
            <a:t>We need to decide where to locate our</a:t>
          </a:r>
          <a:r>
            <a:rPr lang="en-US" sz="1100" baseline="0"/>
            <a:t> 3 service centers where our representatives will be based. We service 9 cities, and we've decided to base our service centers in 3 of those cities. We've also estimated how many service visits that we need to make to each city. </a:t>
          </a:r>
        </a:p>
        <a:p>
          <a:endParaRPr lang="en-US" sz="1100" baseline="0"/>
        </a:p>
        <a:p>
          <a:r>
            <a:rPr lang="en-US" sz="1100" baseline="0"/>
            <a:t>In which cities should we locate our service centers, and from which service center will we serve each city?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workbookViewId="0">
      <selection activeCell="D21" sqref="D21"/>
    </sheetView>
  </sheetViews>
  <sheetFormatPr defaultRowHeight="15" x14ac:dyDescent="0.25"/>
  <sheetData>
    <row r="1" spans="1:13" ht="79.5" customHeight="1" x14ac:dyDescent="0.25">
      <c r="A1" s="1"/>
    </row>
    <row r="3" spans="1:13" x14ac:dyDescent="0.25">
      <c r="A3" s="1" t="s">
        <v>0</v>
      </c>
      <c r="L3" s="1" t="s">
        <v>11</v>
      </c>
    </row>
    <row r="4" spans="1:13" ht="15.75" thickBot="1" x14ac:dyDescent="0.3">
      <c r="A4" s="2"/>
      <c r="B4" s="17" t="s">
        <v>1</v>
      </c>
      <c r="C4" s="17" t="s">
        <v>2</v>
      </c>
      <c r="D4" s="17" t="s">
        <v>3</v>
      </c>
      <c r="E4" s="17" t="s">
        <v>4</v>
      </c>
      <c r="F4" s="17" t="s">
        <v>5</v>
      </c>
      <c r="G4" s="17" t="s">
        <v>6</v>
      </c>
      <c r="H4" s="17" t="s">
        <v>7</v>
      </c>
      <c r="I4" s="17" t="s">
        <v>8</v>
      </c>
      <c r="J4" s="17" t="s">
        <v>9</v>
      </c>
      <c r="L4" s="1"/>
      <c r="M4" s="3" t="s">
        <v>10</v>
      </c>
    </row>
    <row r="5" spans="1:13" x14ac:dyDescent="0.25">
      <c r="A5" s="2" t="s">
        <v>1</v>
      </c>
      <c r="B5" s="9">
        <v>0</v>
      </c>
      <c r="C5" s="10">
        <v>983</v>
      </c>
      <c r="D5" s="10">
        <v>1815</v>
      </c>
      <c r="E5" s="10">
        <v>1991</v>
      </c>
      <c r="F5" s="10">
        <v>3036</v>
      </c>
      <c r="G5" s="10">
        <v>1539</v>
      </c>
      <c r="H5" s="10">
        <v>213</v>
      </c>
      <c r="I5" s="10">
        <v>2664</v>
      </c>
      <c r="J5" s="11">
        <v>792</v>
      </c>
      <c r="L5" s="2" t="s">
        <v>1</v>
      </c>
      <c r="M5" s="6">
        <v>885</v>
      </c>
    </row>
    <row r="6" spans="1:13" x14ac:dyDescent="0.25">
      <c r="A6" s="2" t="s">
        <v>2</v>
      </c>
      <c r="B6" s="12">
        <v>983</v>
      </c>
      <c r="C6" s="4">
        <v>0</v>
      </c>
      <c r="D6" s="4">
        <v>1205</v>
      </c>
      <c r="E6" s="4">
        <v>1050</v>
      </c>
      <c r="F6" s="4">
        <v>2112</v>
      </c>
      <c r="G6" s="4">
        <v>1390</v>
      </c>
      <c r="H6" s="4">
        <v>840</v>
      </c>
      <c r="I6" s="4">
        <v>1729</v>
      </c>
      <c r="J6" s="13">
        <v>457</v>
      </c>
      <c r="L6" s="2" t="s">
        <v>2</v>
      </c>
      <c r="M6" s="7">
        <v>760</v>
      </c>
    </row>
    <row r="7" spans="1:13" x14ac:dyDescent="0.25">
      <c r="A7" t="s">
        <v>3</v>
      </c>
      <c r="B7" s="12">
        <v>1815</v>
      </c>
      <c r="C7" s="4">
        <v>1205</v>
      </c>
      <c r="D7" s="4">
        <v>0</v>
      </c>
      <c r="E7" s="4">
        <v>801</v>
      </c>
      <c r="F7" s="4">
        <v>1425</v>
      </c>
      <c r="G7" s="4">
        <v>1332</v>
      </c>
      <c r="H7" s="4">
        <v>1604</v>
      </c>
      <c r="I7" s="4">
        <v>1027</v>
      </c>
      <c r="J7" s="13">
        <v>1237</v>
      </c>
      <c r="L7" t="s">
        <v>3</v>
      </c>
      <c r="M7" s="7">
        <v>1124</v>
      </c>
    </row>
    <row r="8" spans="1:13" x14ac:dyDescent="0.25">
      <c r="A8" t="s">
        <v>4</v>
      </c>
      <c r="B8" s="12">
        <v>1991</v>
      </c>
      <c r="C8" s="4">
        <v>1050</v>
      </c>
      <c r="D8" s="4">
        <v>801</v>
      </c>
      <c r="E8" s="4">
        <v>0</v>
      </c>
      <c r="F8" s="4">
        <v>1174</v>
      </c>
      <c r="G8" s="4">
        <v>2041</v>
      </c>
      <c r="H8" s="4">
        <v>1780</v>
      </c>
      <c r="I8" s="4">
        <v>836</v>
      </c>
      <c r="J8" s="13">
        <v>1411</v>
      </c>
      <c r="L8" t="s">
        <v>4</v>
      </c>
      <c r="M8" s="7">
        <v>708</v>
      </c>
    </row>
    <row r="9" spans="1:13" x14ac:dyDescent="0.25">
      <c r="A9" t="s">
        <v>5</v>
      </c>
      <c r="B9" s="12">
        <v>3036</v>
      </c>
      <c r="C9" s="4">
        <v>2112</v>
      </c>
      <c r="D9" s="4">
        <v>1425</v>
      </c>
      <c r="E9" s="4">
        <v>1174</v>
      </c>
      <c r="F9" s="4">
        <v>0</v>
      </c>
      <c r="G9" s="4">
        <v>2757</v>
      </c>
      <c r="H9" s="4">
        <v>2825</v>
      </c>
      <c r="I9" s="4">
        <v>398</v>
      </c>
      <c r="J9" s="13">
        <v>2456</v>
      </c>
      <c r="L9" t="s">
        <v>5</v>
      </c>
      <c r="M9" s="7">
        <v>1224</v>
      </c>
    </row>
    <row r="10" spans="1:13" x14ac:dyDescent="0.25">
      <c r="A10" t="s">
        <v>6</v>
      </c>
      <c r="B10" s="12">
        <v>1539</v>
      </c>
      <c r="C10" s="4">
        <v>1390</v>
      </c>
      <c r="D10" s="4">
        <v>1332</v>
      </c>
      <c r="E10" s="4">
        <v>2041</v>
      </c>
      <c r="F10" s="4">
        <v>2757</v>
      </c>
      <c r="G10" s="4">
        <v>0</v>
      </c>
      <c r="H10" s="4">
        <v>1258</v>
      </c>
      <c r="I10" s="4">
        <v>2359</v>
      </c>
      <c r="J10" s="13">
        <v>1250</v>
      </c>
      <c r="L10" t="s">
        <v>6</v>
      </c>
      <c r="M10" s="7">
        <v>1152</v>
      </c>
    </row>
    <row r="11" spans="1:13" x14ac:dyDescent="0.25">
      <c r="A11" t="s">
        <v>7</v>
      </c>
      <c r="B11" s="12">
        <v>213</v>
      </c>
      <c r="C11" s="4">
        <v>840</v>
      </c>
      <c r="D11" s="4">
        <v>1604</v>
      </c>
      <c r="E11" s="4">
        <v>1780</v>
      </c>
      <c r="F11" s="4">
        <v>2825</v>
      </c>
      <c r="G11" s="4">
        <v>1258</v>
      </c>
      <c r="H11" s="4">
        <v>0</v>
      </c>
      <c r="I11" s="4">
        <v>2442</v>
      </c>
      <c r="J11" s="13">
        <v>386</v>
      </c>
      <c r="L11" t="s">
        <v>7</v>
      </c>
      <c r="M11" s="7">
        <v>1560</v>
      </c>
    </row>
    <row r="12" spans="1:13" x14ac:dyDescent="0.25">
      <c r="A12" t="s">
        <v>8</v>
      </c>
      <c r="B12" s="12">
        <v>2664</v>
      </c>
      <c r="C12" s="4">
        <v>1729</v>
      </c>
      <c r="D12" s="4">
        <v>1027</v>
      </c>
      <c r="E12" s="4">
        <v>836</v>
      </c>
      <c r="F12" s="4">
        <v>398</v>
      </c>
      <c r="G12" s="4">
        <v>2359</v>
      </c>
      <c r="H12" s="4">
        <v>2442</v>
      </c>
      <c r="I12" s="4">
        <v>0</v>
      </c>
      <c r="J12" s="13">
        <v>2073</v>
      </c>
      <c r="L12" t="s">
        <v>8</v>
      </c>
      <c r="M12" s="7">
        <v>1222</v>
      </c>
    </row>
    <row r="13" spans="1:13" ht="15.75" thickBot="1" x14ac:dyDescent="0.3">
      <c r="A13" t="s">
        <v>9</v>
      </c>
      <c r="B13" s="14">
        <v>792</v>
      </c>
      <c r="C13" s="15">
        <v>457</v>
      </c>
      <c r="D13" s="15">
        <v>1237</v>
      </c>
      <c r="E13" s="15">
        <v>1411</v>
      </c>
      <c r="F13" s="15">
        <v>2456</v>
      </c>
      <c r="G13" s="15">
        <v>1250</v>
      </c>
      <c r="H13" s="15">
        <v>386</v>
      </c>
      <c r="I13" s="15">
        <v>2073</v>
      </c>
      <c r="J13" s="16">
        <v>0</v>
      </c>
      <c r="L13" t="s">
        <v>9</v>
      </c>
      <c r="M13" s="8">
        <v>856</v>
      </c>
    </row>
    <row r="16" spans="1:13" x14ac:dyDescent="0.25">
      <c r="C16" s="3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  <row r="21" spans="3:3" x14ac:dyDescent="0.25">
      <c r="C21" s="5"/>
    </row>
    <row r="22" spans="3:3" x14ac:dyDescent="0.25">
      <c r="C22" s="5"/>
    </row>
    <row r="23" spans="3:3" x14ac:dyDescent="0.25">
      <c r="C23" s="5"/>
    </row>
    <row r="24" spans="3:3" x14ac:dyDescent="0.25">
      <c r="C24" s="5"/>
    </row>
    <row r="25" spans="3:3" x14ac:dyDescent="0.25">
      <c r="C25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"/>
  <sheetViews>
    <sheetView tabSelected="1" zoomScale="160" zoomScaleNormal="160" workbookViewId="0">
      <selection activeCell="A19" sqref="A19"/>
    </sheetView>
  </sheetViews>
  <sheetFormatPr defaultRowHeight="15" x14ac:dyDescent="0.25"/>
  <sheetData>
    <row r="1" spans="1:16" ht="79.5" customHeight="1" x14ac:dyDescent="0.25">
      <c r="A1" s="1"/>
    </row>
    <row r="3" spans="1:16" x14ac:dyDescent="0.25">
      <c r="A3" s="1" t="s">
        <v>0</v>
      </c>
      <c r="L3" s="1" t="s">
        <v>11</v>
      </c>
    </row>
    <row r="4" spans="1:16" ht="15.75" thickBot="1" x14ac:dyDescent="0.3">
      <c r="A4" s="2"/>
      <c r="B4" s="17" t="s">
        <v>1</v>
      </c>
      <c r="C4" s="17" t="s">
        <v>2</v>
      </c>
      <c r="D4" s="17" t="s">
        <v>3</v>
      </c>
      <c r="E4" s="17" t="s">
        <v>4</v>
      </c>
      <c r="F4" s="17" t="s">
        <v>5</v>
      </c>
      <c r="G4" s="17" t="s">
        <v>6</v>
      </c>
      <c r="H4" s="17" t="s">
        <v>7</v>
      </c>
      <c r="I4" s="17" t="s">
        <v>8</v>
      </c>
      <c r="J4" s="17" t="s">
        <v>9</v>
      </c>
      <c r="L4" s="1"/>
      <c r="M4" s="3" t="s">
        <v>10</v>
      </c>
      <c r="N4" t="s">
        <v>16</v>
      </c>
    </row>
    <row r="5" spans="1:16" x14ac:dyDescent="0.25">
      <c r="A5" s="2" t="s">
        <v>1</v>
      </c>
      <c r="B5" s="9">
        <v>0</v>
      </c>
      <c r="C5" s="10">
        <v>983</v>
      </c>
      <c r="D5" s="10">
        <v>1815</v>
      </c>
      <c r="E5" s="10">
        <v>1991</v>
      </c>
      <c r="F5" s="10">
        <v>3036</v>
      </c>
      <c r="G5" s="10">
        <v>1539</v>
      </c>
      <c r="H5" s="10">
        <v>213</v>
      </c>
      <c r="I5" s="10">
        <v>2664</v>
      </c>
      <c r="J5" s="11">
        <v>792</v>
      </c>
      <c r="L5" s="2" t="s">
        <v>1</v>
      </c>
      <c r="M5" s="6">
        <v>885</v>
      </c>
      <c r="N5">
        <f>SUMPRODUCT(B5:J5,B19:J19)*M5</f>
        <v>188505</v>
      </c>
    </row>
    <row r="6" spans="1:16" x14ac:dyDescent="0.25">
      <c r="A6" s="2" t="s">
        <v>2</v>
      </c>
      <c r="B6" s="12">
        <v>983</v>
      </c>
      <c r="C6" s="4">
        <v>0</v>
      </c>
      <c r="D6" s="4">
        <v>1205</v>
      </c>
      <c r="E6" s="4">
        <v>1050</v>
      </c>
      <c r="F6" s="4">
        <v>2112</v>
      </c>
      <c r="G6" s="4">
        <v>1390</v>
      </c>
      <c r="H6" s="4">
        <v>840</v>
      </c>
      <c r="I6" s="4">
        <v>1729</v>
      </c>
      <c r="J6" s="13">
        <v>457</v>
      </c>
      <c r="L6" s="2" t="s">
        <v>2</v>
      </c>
      <c r="M6" s="7">
        <v>760</v>
      </c>
      <c r="N6">
        <f>SUMPRODUCT(B6:J6,B20:J20)*M6</f>
        <v>638400</v>
      </c>
      <c r="P6" s="18" t="s">
        <v>15</v>
      </c>
    </row>
    <row r="7" spans="1:16" x14ac:dyDescent="0.25">
      <c r="A7" t="s">
        <v>3</v>
      </c>
      <c r="B7" s="12">
        <v>1815</v>
      </c>
      <c r="C7" s="4">
        <v>1205</v>
      </c>
      <c r="D7" s="4">
        <v>0</v>
      </c>
      <c r="E7" s="4">
        <v>801</v>
      </c>
      <c r="F7" s="4">
        <v>1425</v>
      </c>
      <c r="G7" s="4">
        <v>1332</v>
      </c>
      <c r="H7" s="4">
        <v>1604</v>
      </c>
      <c r="I7" s="4">
        <v>1027</v>
      </c>
      <c r="J7" s="13">
        <v>1237</v>
      </c>
      <c r="L7" t="s">
        <v>3</v>
      </c>
      <c r="M7" s="7">
        <v>1124</v>
      </c>
      <c r="N7">
        <f t="shared" ref="N7:N12" si="0">SUMPRODUCT(B7:J7,B21:J21)*M7</f>
        <v>1154348</v>
      </c>
      <c r="P7" s="19">
        <f>SUM(N5:N13)</f>
        <v>3390709</v>
      </c>
    </row>
    <row r="8" spans="1:16" x14ac:dyDescent="0.25">
      <c r="A8" t="s">
        <v>4</v>
      </c>
      <c r="B8" s="12">
        <v>1991</v>
      </c>
      <c r="C8" s="4">
        <v>1050</v>
      </c>
      <c r="D8" s="4">
        <v>801</v>
      </c>
      <c r="E8" s="4">
        <v>0</v>
      </c>
      <c r="F8" s="4">
        <v>1174</v>
      </c>
      <c r="G8" s="4">
        <v>2041</v>
      </c>
      <c r="H8" s="4">
        <v>1780</v>
      </c>
      <c r="I8" s="4">
        <v>836</v>
      </c>
      <c r="J8" s="13">
        <v>1411</v>
      </c>
      <c r="L8" t="s">
        <v>4</v>
      </c>
      <c r="M8" s="7">
        <v>708</v>
      </c>
      <c r="N8">
        <f t="shared" si="0"/>
        <v>591888</v>
      </c>
    </row>
    <row r="9" spans="1:16" x14ac:dyDescent="0.25">
      <c r="A9" t="s">
        <v>5</v>
      </c>
      <c r="B9" s="12">
        <v>3036</v>
      </c>
      <c r="C9" s="4">
        <v>2112</v>
      </c>
      <c r="D9" s="4">
        <v>1425</v>
      </c>
      <c r="E9" s="4">
        <v>1174</v>
      </c>
      <c r="F9" s="4">
        <v>0</v>
      </c>
      <c r="G9" s="4">
        <v>2757</v>
      </c>
      <c r="H9" s="4">
        <v>2825</v>
      </c>
      <c r="I9" s="4">
        <v>398</v>
      </c>
      <c r="J9" s="13">
        <v>2456</v>
      </c>
      <c r="L9" t="s">
        <v>5</v>
      </c>
      <c r="M9" s="7">
        <v>1224</v>
      </c>
      <c r="N9">
        <f t="shared" si="0"/>
        <v>487152</v>
      </c>
    </row>
    <row r="10" spans="1:16" x14ac:dyDescent="0.25">
      <c r="A10" t="s">
        <v>6</v>
      </c>
      <c r="B10" s="12">
        <v>1539</v>
      </c>
      <c r="C10" s="4">
        <v>1390</v>
      </c>
      <c r="D10" s="4">
        <v>1332</v>
      </c>
      <c r="E10" s="4">
        <v>2041</v>
      </c>
      <c r="F10" s="4">
        <v>2757</v>
      </c>
      <c r="G10" s="4">
        <v>0</v>
      </c>
      <c r="H10" s="4">
        <v>1258</v>
      </c>
      <c r="I10" s="4">
        <v>2359</v>
      </c>
      <c r="J10" s="13">
        <v>1250</v>
      </c>
      <c r="L10" t="s">
        <v>6</v>
      </c>
      <c r="M10" s="7">
        <v>1152</v>
      </c>
      <c r="N10">
        <f t="shared" si="0"/>
        <v>0</v>
      </c>
    </row>
    <row r="11" spans="1:16" x14ac:dyDescent="0.25">
      <c r="A11" t="s">
        <v>7</v>
      </c>
      <c r="B11" s="12">
        <v>213</v>
      </c>
      <c r="C11" s="4">
        <v>840</v>
      </c>
      <c r="D11" s="4">
        <v>1604</v>
      </c>
      <c r="E11" s="4">
        <v>1780</v>
      </c>
      <c r="F11" s="4">
        <v>2825</v>
      </c>
      <c r="G11" s="4">
        <v>1258</v>
      </c>
      <c r="H11" s="4">
        <v>0</v>
      </c>
      <c r="I11" s="4">
        <v>2442</v>
      </c>
      <c r="J11" s="13">
        <v>386</v>
      </c>
      <c r="L11" t="s">
        <v>7</v>
      </c>
      <c r="M11" s="7">
        <v>1560</v>
      </c>
      <c r="N11">
        <f t="shared" si="0"/>
        <v>0</v>
      </c>
    </row>
    <row r="12" spans="1:16" x14ac:dyDescent="0.25">
      <c r="A12" t="s">
        <v>8</v>
      </c>
      <c r="B12" s="12">
        <v>2664</v>
      </c>
      <c r="C12" s="4">
        <v>1729</v>
      </c>
      <c r="D12" s="4">
        <v>1027</v>
      </c>
      <c r="E12" s="4">
        <v>836</v>
      </c>
      <c r="F12" s="4">
        <v>398</v>
      </c>
      <c r="G12" s="4">
        <v>2359</v>
      </c>
      <c r="H12" s="4">
        <v>2442</v>
      </c>
      <c r="I12" s="4">
        <v>0</v>
      </c>
      <c r="J12" s="13">
        <v>2073</v>
      </c>
      <c r="L12" t="s">
        <v>8</v>
      </c>
      <c r="M12" s="7">
        <v>1222</v>
      </c>
      <c r="N12">
        <f t="shared" si="0"/>
        <v>0</v>
      </c>
    </row>
    <row r="13" spans="1:16" ht="15.75" thickBot="1" x14ac:dyDescent="0.3">
      <c r="A13" t="s">
        <v>9</v>
      </c>
      <c r="B13" s="14">
        <v>792</v>
      </c>
      <c r="C13" s="15">
        <v>457</v>
      </c>
      <c r="D13" s="15">
        <v>1237</v>
      </c>
      <c r="E13" s="15">
        <v>1411</v>
      </c>
      <c r="F13" s="15">
        <v>2456</v>
      </c>
      <c r="G13" s="15">
        <v>1250</v>
      </c>
      <c r="H13" s="15">
        <v>386</v>
      </c>
      <c r="I13" s="15">
        <v>2073</v>
      </c>
      <c r="J13" s="16">
        <v>0</v>
      </c>
      <c r="L13" t="s">
        <v>9</v>
      </c>
      <c r="M13" s="8">
        <v>856</v>
      </c>
      <c r="N13">
        <f>SUMPRODUCT(B13:J13,B27:J27)*M13</f>
        <v>330416</v>
      </c>
    </row>
    <row r="15" spans="1:16" x14ac:dyDescent="0.25">
      <c r="A15" s="18" t="s">
        <v>13</v>
      </c>
      <c r="L15" s="18" t="s">
        <v>17</v>
      </c>
    </row>
    <row r="16" spans="1:16" x14ac:dyDescent="0.25">
      <c r="B16" s="20">
        <v>0</v>
      </c>
      <c r="C16" s="21">
        <v>0</v>
      </c>
      <c r="D16" s="20">
        <v>0</v>
      </c>
      <c r="E16" s="20">
        <v>0</v>
      </c>
      <c r="F16" s="20">
        <v>0</v>
      </c>
      <c r="G16" s="20">
        <v>1</v>
      </c>
      <c r="H16" s="20">
        <v>1</v>
      </c>
      <c r="I16" s="20">
        <v>1</v>
      </c>
      <c r="J16" s="20">
        <v>0</v>
      </c>
      <c r="L16">
        <f>SUM(B16:J16)</f>
        <v>3</v>
      </c>
      <c r="M16" t="s">
        <v>18</v>
      </c>
      <c r="N16">
        <v>3</v>
      </c>
    </row>
    <row r="17" spans="1:14" x14ac:dyDescent="0.25">
      <c r="C17" s="5"/>
    </row>
    <row r="18" spans="1:14" x14ac:dyDescent="0.25">
      <c r="A18" s="18" t="s">
        <v>14</v>
      </c>
      <c r="C18" s="5"/>
      <c r="L18" s="18" t="s">
        <v>21</v>
      </c>
    </row>
    <row r="19" spans="1:14" x14ac:dyDescent="0.25">
      <c r="A19" t="s">
        <v>1</v>
      </c>
      <c r="B19" s="20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1</v>
      </c>
      <c r="I19" s="22">
        <v>0</v>
      </c>
      <c r="J19" s="22">
        <v>0</v>
      </c>
      <c r="L19">
        <f>SUM(B19:J19)</f>
        <v>1</v>
      </c>
      <c r="M19" t="s">
        <v>18</v>
      </c>
      <c r="N19">
        <v>1</v>
      </c>
    </row>
    <row r="20" spans="1:14" x14ac:dyDescent="0.25">
      <c r="A20" t="s">
        <v>2</v>
      </c>
      <c r="B20" s="20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L20">
        <f t="shared" ref="L20:L26" si="1">SUM(B20:J20)</f>
        <v>1</v>
      </c>
      <c r="M20" t="s">
        <v>18</v>
      </c>
      <c r="N20">
        <v>1</v>
      </c>
    </row>
    <row r="21" spans="1:14" x14ac:dyDescent="0.25">
      <c r="A21" t="s">
        <v>3</v>
      </c>
      <c r="B21" s="20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1</v>
      </c>
      <c r="J21" s="22">
        <v>0</v>
      </c>
      <c r="L21">
        <f t="shared" si="1"/>
        <v>1</v>
      </c>
      <c r="M21" t="s">
        <v>18</v>
      </c>
      <c r="N21">
        <v>1</v>
      </c>
    </row>
    <row r="22" spans="1:14" x14ac:dyDescent="0.25">
      <c r="A22" t="s">
        <v>4</v>
      </c>
      <c r="B22" s="20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1</v>
      </c>
      <c r="J22" s="22">
        <v>0</v>
      </c>
      <c r="L22">
        <f t="shared" si="1"/>
        <v>1</v>
      </c>
      <c r="M22" t="s">
        <v>18</v>
      </c>
      <c r="N22">
        <v>1</v>
      </c>
    </row>
    <row r="23" spans="1:14" x14ac:dyDescent="0.25">
      <c r="A23" t="s">
        <v>5</v>
      </c>
      <c r="B23" s="20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1</v>
      </c>
      <c r="J23" s="22">
        <v>0</v>
      </c>
      <c r="L23">
        <f t="shared" si="1"/>
        <v>1</v>
      </c>
      <c r="M23" t="s">
        <v>18</v>
      </c>
      <c r="N23">
        <v>1</v>
      </c>
    </row>
    <row r="24" spans="1:14" x14ac:dyDescent="0.25">
      <c r="A24" t="s">
        <v>6</v>
      </c>
      <c r="B24" s="20">
        <v>0</v>
      </c>
      <c r="C24" s="22">
        <v>0</v>
      </c>
      <c r="D24" s="22">
        <v>0</v>
      </c>
      <c r="E24" s="22">
        <v>0</v>
      </c>
      <c r="F24" s="22">
        <v>0</v>
      </c>
      <c r="G24" s="22">
        <v>1</v>
      </c>
      <c r="H24" s="22">
        <v>0</v>
      </c>
      <c r="I24" s="22">
        <v>0</v>
      </c>
      <c r="J24" s="22">
        <v>0</v>
      </c>
      <c r="L24">
        <f t="shared" si="1"/>
        <v>1</v>
      </c>
      <c r="M24" t="s">
        <v>18</v>
      </c>
      <c r="N24">
        <v>1</v>
      </c>
    </row>
    <row r="25" spans="1:14" x14ac:dyDescent="0.25">
      <c r="A25" t="s">
        <v>7</v>
      </c>
      <c r="B25" s="20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1</v>
      </c>
      <c r="I25" s="22">
        <v>0</v>
      </c>
      <c r="J25" s="22">
        <v>0</v>
      </c>
      <c r="L25">
        <f t="shared" si="1"/>
        <v>1</v>
      </c>
      <c r="M25" t="s">
        <v>18</v>
      </c>
      <c r="N25">
        <v>1</v>
      </c>
    </row>
    <row r="26" spans="1:14" x14ac:dyDescent="0.25">
      <c r="A26" t="s">
        <v>8</v>
      </c>
      <c r="B26" s="20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1</v>
      </c>
      <c r="J26" s="22">
        <v>0</v>
      </c>
      <c r="L26">
        <f t="shared" si="1"/>
        <v>1</v>
      </c>
      <c r="M26" t="s">
        <v>18</v>
      </c>
      <c r="N26">
        <v>1</v>
      </c>
    </row>
    <row r="27" spans="1:14" x14ac:dyDescent="0.25">
      <c r="A27" t="s">
        <v>9</v>
      </c>
      <c r="B27" s="20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1</v>
      </c>
      <c r="I27" s="22">
        <v>0</v>
      </c>
      <c r="J27" s="22">
        <v>0</v>
      </c>
      <c r="L27">
        <f>SUM(B27:J27)</f>
        <v>1</v>
      </c>
      <c r="M27" t="s">
        <v>18</v>
      </c>
      <c r="N27">
        <v>1</v>
      </c>
    </row>
    <row r="29" spans="1:14" x14ac:dyDescent="0.25">
      <c r="A29" s="18" t="s">
        <v>19</v>
      </c>
    </row>
    <row r="30" spans="1:14" x14ac:dyDescent="0.25">
      <c r="B30">
        <f>SUM(B19:B27)</f>
        <v>0</v>
      </c>
      <c r="C30">
        <f t="shared" ref="C30:J30" si="2">SUM(C19:C27)</f>
        <v>0</v>
      </c>
      <c r="D30">
        <f t="shared" si="2"/>
        <v>0</v>
      </c>
      <c r="E30">
        <f t="shared" si="2"/>
        <v>0</v>
      </c>
      <c r="F30">
        <f t="shared" si="2"/>
        <v>0</v>
      </c>
      <c r="G30">
        <f t="shared" si="2"/>
        <v>1</v>
      </c>
      <c r="H30">
        <f t="shared" si="2"/>
        <v>4</v>
      </c>
      <c r="I30">
        <f t="shared" si="2"/>
        <v>4</v>
      </c>
      <c r="J30">
        <f t="shared" si="2"/>
        <v>0</v>
      </c>
    </row>
    <row r="31" spans="1:14" x14ac:dyDescent="0.25">
      <c r="B31" t="s">
        <v>20</v>
      </c>
      <c r="C31" t="s">
        <v>20</v>
      </c>
      <c r="D31" t="s">
        <v>20</v>
      </c>
      <c r="E31" t="s">
        <v>20</v>
      </c>
      <c r="F31" t="s">
        <v>20</v>
      </c>
      <c r="G31" t="s">
        <v>20</v>
      </c>
      <c r="H31" t="s">
        <v>20</v>
      </c>
      <c r="I31" t="s">
        <v>20</v>
      </c>
      <c r="J31" t="s">
        <v>20</v>
      </c>
    </row>
    <row r="32" spans="1:14" x14ac:dyDescent="0.25">
      <c r="B32">
        <f>10000*B16</f>
        <v>0</v>
      </c>
      <c r="C32">
        <f>10000*C16</f>
        <v>0</v>
      </c>
      <c r="D32">
        <f t="shared" ref="D32:J32" si="3">10000*D16</f>
        <v>0</v>
      </c>
      <c r="E32">
        <f t="shared" si="3"/>
        <v>0</v>
      </c>
      <c r="F32">
        <f t="shared" si="3"/>
        <v>0</v>
      </c>
      <c r="G32">
        <f t="shared" si="3"/>
        <v>10000</v>
      </c>
      <c r="H32">
        <f t="shared" si="3"/>
        <v>10000</v>
      </c>
      <c r="I32">
        <f t="shared" si="3"/>
        <v>10000</v>
      </c>
      <c r="J32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2"/>
  <sheetViews>
    <sheetView zoomScale="130" zoomScaleNormal="130" workbookViewId="0">
      <selection activeCell="R24" sqref="R24"/>
    </sheetView>
  </sheetViews>
  <sheetFormatPr defaultRowHeight="15" x14ac:dyDescent="0.25"/>
  <sheetData>
    <row r="1" spans="1:16" ht="79.5" customHeight="1" x14ac:dyDescent="0.25">
      <c r="A1" s="1"/>
    </row>
    <row r="3" spans="1:16" x14ac:dyDescent="0.25">
      <c r="A3" s="1" t="s">
        <v>0</v>
      </c>
      <c r="L3" s="1" t="s">
        <v>11</v>
      </c>
    </row>
    <row r="4" spans="1:16" ht="15.75" thickBot="1" x14ac:dyDescent="0.3">
      <c r="A4" s="2"/>
      <c r="B4" s="17" t="s">
        <v>1</v>
      </c>
      <c r="C4" s="17" t="s">
        <v>2</v>
      </c>
      <c r="D4" s="17" t="s">
        <v>3</v>
      </c>
      <c r="E4" s="17" t="s">
        <v>4</v>
      </c>
      <c r="F4" s="17" t="s">
        <v>5</v>
      </c>
      <c r="G4" s="17" t="s">
        <v>6</v>
      </c>
      <c r="H4" s="17" t="s">
        <v>7</v>
      </c>
      <c r="I4" s="17" t="s">
        <v>8</v>
      </c>
      <c r="J4" s="17" t="s">
        <v>9</v>
      </c>
      <c r="L4" s="1"/>
      <c r="M4" s="3" t="s">
        <v>10</v>
      </c>
      <c r="N4" t="s">
        <v>16</v>
      </c>
    </row>
    <row r="5" spans="1:16" x14ac:dyDescent="0.25">
      <c r="A5" s="2" t="s">
        <v>1</v>
      </c>
      <c r="B5" s="9">
        <v>0</v>
      </c>
      <c r="C5" s="10">
        <v>983</v>
      </c>
      <c r="D5" s="10">
        <v>1815</v>
      </c>
      <c r="E5" s="10">
        <v>1991</v>
      </c>
      <c r="F5" s="10">
        <v>3036</v>
      </c>
      <c r="G5" s="10">
        <v>1539</v>
      </c>
      <c r="H5" s="10">
        <v>213</v>
      </c>
      <c r="I5" s="10">
        <v>2664</v>
      </c>
      <c r="J5" s="11">
        <v>792</v>
      </c>
      <c r="L5" s="2" t="s">
        <v>1</v>
      </c>
      <c r="M5" s="6">
        <v>885</v>
      </c>
      <c r="N5">
        <f>SUMPRODUCT(B5:J5,B19:J19)*M5</f>
        <v>188505</v>
      </c>
    </row>
    <row r="6" spans="1:16" x14ac:dyDescent="0.25">
      <c r="A6" s="2" t="s">
        <v>2</v>
      </c>
      <c r="B6" s="12">
        <v>983</v>
      </c>
      <c r="C6" s="4">
        <v>0</v>
      </c>
      <c r="D6" s="4">
        <v>1205</v>
      </c>
      <c r="E6" s="4">
        <v>1050</v>
      </c>
      <c r="F6" s="4">
        <v>2112</v>
      </c>
      <c r="G6" s="4">
        <v>1390</v>
      </c>
      <c r="H6" s="4">
        <v>840</v>
      </c>
      <c r="I6" s="4">
        <v>1729</v>
      </c>
      <c r="J6" s="13">
        <v>457</v>
      </c>
      <c r="L6" s="2" t="s">
        <v>2</v>
      </c>
      <c r="M6" s="7">
        <v>760</v>
      </c>
      <c r="N6">
        <f>SUMPRODUCT(B6:J6,B20:J20)*M6</f>
        <v>638400</v>
      </c>
      <c r="P6" s="18" t="s">
        <v>15</v>
      </c>
    </row>
    <row r="7" spans="1:16" x14ac:dyDescent="0.25">
      <c r="A7" t="s">
        <v>3</v>
      </c>
      <c r="B7" s="12">
        <v>1815</v>
      </c>
      <c r="C7" s="4">
        <v>1205</v>
      </c>
      <c r="D7" s="4">
        <v>0</v>
      </c>
      <c r="E7" s="4">
        <v>801</v>
      </c>
      <c r="F7" s="4">
        <v>1425</v>
      </c>
      <c r="G7" s="4">
        <v>1332</v>
      </c>
      <c r="H7" s="4">
        <v>1604</v>
      </c>
      <c r="I7" s="4">
        <v>1027</v>
      </c>
      <c r="J7" s="13">
        <v>1237</v>
      </c>
      <c r="L7" t="s">
        <v>3</v>
      </c>
      <c r="M7" s="7">
        <v>1124</v>
      </c>
      <c r="N7">
        <f t="shared" ref="N7:N12" si="0">SUMPRODUCT(B7:J7,B21:J21)*M7</f>
        <v>1154348</v>
      </c>
      <c r="P7" s="19">
        <f>SUM(N5:N13)</f>
        <v>3390709</v>
      </c>
    </row>
    <row r="8" spans="1:16" x14ac:dyDescent="0.25">
      <c r="A8" t="s">
        <v>4</v>
      </c>
      <c r="B8" s="12">
        <v>1991</v>
      </c>
      <c r="C8" s="4">
        <v>1050</v>
      </c>
      <c r="D8" s="4">
        <v>801</v>
      </c>
      <c r="E8" s="4">
        <v>0</v>
      </c>
      <c r="F8" s="4">
        <v>1174</v>
      </c>
      <c r="G8" s="4">
        <v>2041</v>
      </c>
      <c r="H8" s="4">
        <v>1780</v>
      </c>
      <c r="I8" s="4">
        <v>836</v>
      </c>
      <c r="J8" s="13">
        <v>1411</v>
      </c>
      <c r="L8" t="s">
        <v>4</v>
      </c>
      <c r="M8" s="7">
        <v>708</v>
      </c>
      <c r="N8">
        <f t="shared" si="0"/>
        <v>591888</v>
      </c>
    </row>
    <row r="9" spans="1:16" x14ac:dyDescent="0.25">
      <c r="A9" t="s">
        <v>5</v>
      </c>
      <c r="B9" s="12">
        <v>3036</v>
      </c>
      <c r="C9" s="4">
        <v>2112</v>
      </c>
      <c r="D9" s="4">
        <v>1425</v>
      </c>
      <c r="E9" s="4">
        <v>1174</v>
      </c>
      <c r="F9" s="4">
        <v>0</v>
      </c>
      <c r="G9" s="4">
        <v>2757</v>
      </c>
      <c r="H9" s="4">
        <v>2825</v>
      </c>
      <c r="I9" s="4">
        <v>398</v>
      </c>
      <c r="J9" s="13">
        <v>2456</v>
      </c>
      <c r="L9" t="s">
        <v>5</v>
      </c>
      <c r="M9" s="7">
        <v>1224</v>
      </c>
      <c r="N9">
        <f t="shared" si="0"/>
        <v>487152</v>
      </c>
    </row>
    <row r="10" spans="1:16" x14ac:dyDescent="0.25">
      <c r="A10" t="s">
        <v>6</v>
      </c>
      <c r="B10" s="12">
        <v>1539</v>
      </c>
      <c r="C10" s="4">
        <v>1390</v>
      </c>
      <c r="D10" s="4">
        <v>1332</v>
      </c>
      <c r="E10" s="4">
        <v>2041</v>
      </c>
      <c r="F10" s="4">
        <v>2757</v>
      </c>
      <c r="G10" s="4">
        <v>0</v>
      </c>
      <c r="H10" s="4">
        <v>1258</v>
      </c>
      <c r="I10" s="4">
        <v>2359</v>
      </c>
      <c r="J10" s="13">
        <v>1250</v>
      </c>
      <c r="L10" t="s">
        <v>6</v>
      </c>
      <c r="M10" s="7">
        <v>1152</v>
      </c>
      <c r="N10">
        <f t="shared" si="0"/>
        <v>0</v>
      </c>
    </row>
    <row r="11" spans="1:16" x14ac:dyDescent="0.25">
      <c r="A11" t="s">
        <v>7</v>
      </c>
      <c r="B11" s="12">
        <v>213</v>
      </c>
      <c r="C11" s="4">
        <v>840</v>
      </c>
      <c r="D11" s="4">
        <v>1604</v>
      </c>
      <c r="E11" s="4">
        <v>1780</v>
      </c>
      <c r="F11" s="4">
        <v>2825</v>
      </c>
      <c r="G11" s="4">
        <v>1258</v>
      </c>
      <c r="H11" s="4">
        <v>0</v>
      </c>
      <c r="I11" s="4">
        <v>2442</v>
      </c>
      <c r="J11" s="13">
        <v>386</v>
      </c>
      <c r="L11" t="s">
        <v>7</v>
      </c>
      <c r="M11" s="7">
        <v>1560</v>
      </c>
      <c r="N11">
        <f t="shared" si="0"/>
        <v>0</v>
      </c>
    </row>
    <row r="12" spans="1:16" x14ac:dyDescent="0.25">
      <c r="A12" t="s">
        <v>8</v>
      </c>
      <c r="B12" s="12">
        <v>2664</v>
      </c>
      <c r="C12" s="4">
        <v>1729</v>
      </c>
      <c r="D12" s="4">
        <v>1027</v>
      </c>
      <c r="E12" s="4">
        <v>836</v>
      </c>
      <c r="F12" s="4">
        <v>398</v>
      </c>
      <c r="G12" s="4">
        <v>2359</v>
      </c>
      <c r="H12" s="4">
        <v>2442</v>
      </c>
      <c r="I12" s="4">
        <v>0</v>
      </c>
      <c r="J12" s="13">
        <v>2073</v>
      </c>
      <c r="L12" t="s">
        <v>8</v>
      </c>
      <c r="M12" s="7">
        <v>1222</v>
      </c>
      <c r="N12">
        <f t="shared" si="0"/>
        <v>0</v>
      </c>
    </row>
    <row r="13" spans="1:16" ht="15.75" thickBot="1" x14ac:dyDescent="0.3">
      <c r="A13" t="s">
        <v>9</v>
      </c>
      <c r="B13" s="14">
        <v>792</v>
      </c>
      <c r="C13" s="15">
        <v>457</v>
      </c>
      <c r="D13" s="15">
        <v>1237</v>
      </c>
      <c r="E13" s="15">
        <v>1411</v>
      </c>
      <c r="F13" s="15">
        <v>2456</v>
      </c>
      <c r="G13" s="15">
        <v>1250</v>
      </c>
      <c r="H13" s="15">
        <v>386</v>
      </c>
      <c r="I13" s="15">
        <v>2073</v>
      </c>
      <c r="J13" s="16">
        <v>0</v>
      </c>
      <c r="L13" t="s">
        <v>9</v>
      </c>
      <c r="M13" s="8">
        <v>856</v>
      </c>
      <c r="N13">
        <f>SUMPRODUCT(B13:J13,B27:J27)*M13</f>
        <v>330416</v>
      </c>
    </row>
    <row r="15" spans="1:16" x14ac:dyDescent="0.25">
      <c r="A15" s="18" t="s">
        <v>13</v>
      </c>
      <c r="L15" s="18" t="s">
        <v>17</v>
      </c>
    </row>
    <row r="16" spans="1:16" x14ac:dyDescent="0.25">
      <c r="B16" s="20">
        <v>0</v>
      </c>
      <c r="C16" s="21">
        <v>0</v>
      </c>
      <c r="D16" s="20">
        <v>0</v>
      </c>
      <c r="E16" s="20">
        <v>0</v>
      </c>
      <c r="F16" s="20">
        <v>0</v>
      </c>
      <c r="G16" s="20">
        <v>1</v>
      </c>
      <c r="H16" s="20">
        <v>1</v>
      </c>
      <c r="I16" s="20">
        <v>1</v>
      </c>
      <c r="J16" s="20">
        <v>0</v>
      </c>
      <c r="L16">
        <f>SUM(B16:J16)</f>
        <v>3</v>
      </c>
      <c r="M16" t="s">
        <v>18</v>
      </c>
      <c r="N16">
        <v>3</v>
      </c>
    </row>
    <row r="17" spans="1:14" x14ac:dyDescent="0.25">
      <c r="C17" s="5"/>
    </row>
    <row r="18" spans="1:14" x14ac:dyDescent="0.25">
      <c r="A18" s="18" t="s">
        <v>14</v>
      </c>
      <c r="C18" s="5"/>
      <c r="L18" s="18" t="s">
        <v>21</v>
      </c>
    </row>
    <row r="19" spans="1:14" x14ac:dyDescent="0.25">
      <c r="A19" t="s">
        <v>1</v>
      </c>
      <c r="B19" s="20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1</v>
      </c>
      <c r="I19" s="22">
        <v>0</v>
      </c>
      <c r="J19" s="22">
        <v>0</v>
      </c>
      <c r="L19">
        <f>SUM(B19:J19)</f>
        <v>1</v>
      </c>
      <c r="M19" t="s">
        <v>18</v>
      </c>
      <c r="N19">
        <v>1</v>
      </c>
    </row>
    <row r="20" spans="1:14" x14ac:dyDescent="0.25">
      <c r="A20" t="s">
        <v>2</v>
      </c>
      <c r="B20" s="20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L20">
        <f t="shared" ref="L20:L26" si="1">SUM(B20:J20)</f>
        <v>1</v>
      </c>
      <c r="M20" t="s">
        <v>18</v>
      </c>
      <c r="N20">
        <v>1</v>
      </c>
    </row>
    <row r="21" spans="1:14" x14ac:dyDescent="0.25">
      <c r="A21" t="s">
        <v>3</v>
      </c>
      <c r="B21" s="20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1</v>
      </c>
      <c r="J21" s="22">
        <v>0</v>
      </c>
      <c r="L21">
        <f t="shared" si="1"/>
        <v>1</v>
      </c>
      <c r="M21" t="s">
        <v>18</v>
      </c>
      <c r="N21">
        <v>1</v>
      </c>
    </row>
    <row r="22" spans="1:14" x14ac:dyDescent="0.25">
      <c r="A22" t="s">
        <v>4</v>
      </c>
      <c r="B22" s="20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1</v>
      </c>
      <c r="J22" s="22">
        <v>0</v>
      </c>
      <c r="L22">
        <f t="shared" si="1"/>
        <v>1</v>
      </c>
      <c r="M22" t="s">
        <v>18</v>
      </c>
      <c r="N22">
        <v>1</v>
      </c>
    </row>
    <row r="23" spans="1:14" x14ac:dyDescent="0.25">
      <c r="A23" t="s">
        <v>5</v>
      </c>
      <c r="B23" s="20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1</v>
      </c>
      <c r="J23" s="22">
        <v>0</v>
      </c>
      <c r="L23">
        <f t="shared" si="1"/>
        <v>1</v>
      </c>
      <c r="M23" t="s">
        <v>18</v>
      </c>
      <c r="N23">
        <v>1</v>
      </c>
    </row>
    <row r="24" spans="1:14" x14ac:dyDescent="0.25">
      <c r="A24" t="s">
        <v>6</v>
      </c>
      <c r="B24" s="20">
        <v>0</v>
      </c>
      <c r="C24" s="22">
        <v>0</v>
      </c>
      <c r="D24" s="22">
        <v>0</v>
      </c>
      <c r="E24" s="22">
        <v>0</v>
      </c>
      <c r="F24" s="22">
        <v>0</v>
      </c>
      <c r="G24" s="22">
        <v>1</v>
      </c>
      <c r="H24" s="22">
        <v>0</v>
      </c>
      <c r="I24" s="22">
        <v>0</v>
      </c>
      <c r="J24" s="22">
        <v>0</v>
      </c>
      <c r="L24">
        <f t="shared" si="1"/>
        <v>1</v>
      </c>
      <c r="M24" t="s">
        <v>18</v>
      </c>
      <c r="N24">
        <v>1</v>
      </c>
    </row>
    <row r="25" spans="1:14" x14ac:dyDescent="0.25">
      <c r="A25" t="s">
        <v>7</v>
      </c>
      <c r="B25" s="20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1</v>
      </c>
      <c r="I25" s="22">
        <v>0</v>
      </c>
      <c r="J25" s="22">
        <v>0</v>
      </c>
      <c r="L25">
        <f t="shared" si="1"/>
        <v>1</v>
      </c>
      <c r="M25" t="s">
        <v>18</v>
      </c>
      <c r="N25">
        <v>1</v>
      </c>
    </row>
    <row r="26" spans="1:14" x14ac:dyDescent="0.25">
      <c r="A26" t="s">
        <v>8</v>
      </c>
      <c r="B26" s="20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1</v>
      </c>
      <c r="J26" s="22">
        <v>0</v>
      </c>
      <c r="L26">
        <f t="shared" si="1"/>
        <v>1</v>
      </c>
      <c r="M26" t="s">
        <v>18</v>
      </c>
      <c r="N26">
        <v>1</v>
      </c>
    </row>
    <row r="27" spans="1:14" x14ac:dyDescent="0.25">
      <c r="A27" t="s">
        <v>9</v>
      </c>
      <c r="B27" s="20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1</v>
      </c>
      <c r="I27" s="22">
        <v>0</v>
      </c>
      <c r="J27" s="22">
        <v>0</v>
      </c>
      <c r="L27">
        <f>SUM(B27:J27)</f>
        <v>1</v>
      </c>
      <c r="M27" t="s">
        <v>18</v>
      </c>
      <c r="N27">
        <v>1</v>
      </c>
    </row>
    <row r="29" spans="1:14" x14ac:dyDescent="0.25">
      <c r="A29" s="18" t="s">
        <v>19</v>
      </c>
    </row>
    <row r="30" spans="1:14" x14ac:dyDescent="0.25">
      <c r="B30">
        <f>SUM(B19:B27)-10000*B16</f>
        <v>0</v>
      </c>
      <c r="C30">
        <f t="shared" ref="C30:J30" si="2">SUM(C19:C27)-10000*C16</f>
        <v>0</v>
      </c>
      <c r="D30">
        <f t="shared" si="2"/>
        <v>0</v>
      </c>
      <c r="E30">
        <f t="shared" si="2"/>
        <v>0</v>
      </c>
      <c r="F30">
        <f t="shared" si="2"/>
        <v>0</v>
      </c>
      <c r="G30">
        <f t="shared" si="2"/>
        <v>-9999</v>
      </c>
      <c r="H30">
        <f t="shared" si="2"/>
        <v>-9996</v>
      </c>
      <c r="I30">
        <f t="shared" si="2"/>
        <v>-9996</v>
      </c>
      <c r="J30">
        <f t="shared" si="2"/>
        <v>0</v>
      </c>
    </row>
    <row r="31" spans="1:14" x14ac:dyDescent="0.25">
      <c r="B31" t="s">
        <v>20</v>
      </c>
      <c r="C31" t="s">
        <v>20</v>
      </c>
      <c r="D31" t="s">
        <v>20</v>
      </c>
      <c r="E31" t="s">
        <v>20</v>
      </c>
      <c r="F31" t="s">
        <v>20</v>
      </c>
      <c r="G31" t="s">
        <v>20</v>
      </c>
      <c r="H31" t="s">
        <v>20</v>
      </c>
      <c r="I31" t="s">
        <v>20</v>
      </c>
      <c r="J31" t="s">
        <v>20</v>
      </c>
    </row>
    <row r="32" spans="1:14" x14ac:dyDescent="0.25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"/>
  <sheetViews>
    <sheetView workbookViewId="0">
      <selection activeCell="M12" sqref="M12"/>
    </sheetView>
  </sheetViews>
  <sheetFormatPr defaultRowHeight="15" x14ac:dyDescent="0.25"/>
  <sheetData>
    <row r="1" spans="1:10" x14ac:dyDescent="0.25">
      <c r="A1" s="2"/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</row>
    <row r="2" spans="1:10" x14ac:dyDescent="0.25">
      <c r="A2" s="2" t="s">
        <v>1</v>
      </c>
      <c r="B2" s="4">
        <v>0</v>
      </c>
      <c r="C2" s="4">
        <v>983</v>
      </c>
      <c r="D2" s="4">
        <v>1815</v>
      </c>
      <c r="E2" s="4">
        <v>1991</v>
      </c>
      <c r="F2" s="4">
        <v>3036</v>
      </c>
      <c r="G2" s="4">
        <v>1539</v>
      </c>
      <c r="H2" s="4">
        <v>213</v>
      </c>
      <c r="I2" s="4">
        <v>2664</v>
      </c>
      <c r="J2" s="4">
        <v>792</v>
      </c>
    </row>
    <row r="3" spans="1:10" x14ac:dyDescent="0.25">
      <c r="A3" s="2" t="s">
        <v>2</v>
      </c>
      <c r="B3" s="4">
        <v>983</v>
      </c>
      <c r="C3" s="4">
        <v>0</v>
      </c>
      <c r="D3" s="4">
        <v>1205</v>
      </c>
      <c r="E3" s="4">
        <v>1050</v>
      </c>
      <c r="F3" s="4">
        <v>2112</v>
      </c>
      <c r="G3" s="4">
        <v>1390</v>
      </c>
      <c r="H3" s="4">
        <v>840</v>
      </c>
      <c r="I3" s="4">
        <v>1729</v>
      </c>
      <c r="J3" s="4">
        <v>457</v>
      </c>
    </row>
    <row r="4" spans="1:10" x14ac:dyDescent="0.25">
      <c r="A4" t="s">
        <v>3</v>
      </c>
      <c r="B4" s="4">
        <v>1815</v>
      </c>
      <c r="C4" s="4">
        <v>1205</v>
      </c>
      <c r="D4" s="4">
        <v>0</v>
      </c>
      <c r="E4" s="4">
        <v>801</v>
      </c>
      <c r="F4" s="4">
        <v>1425</v>
      </c>
      <c r="G4" s="4">
        <v>1332</v>
      </c>
      <c r="H4" s="4">
        <v>1604</v>
      </c>
      <c r="I4" s="4">
        <v>1027</v>
      </c>
      <c r="J4" s="4">
        <v>1237</v>
      </c>
    </row>
    <row r="5" spans="1:10" x14ac:dyDescent="0.25">
      <c r="A5" t="s">
        <v>4</v>
      </c>
      <c r="B5" s="4">
        <v>1991</v>
      </c>
      <c r="C5" s="4">
        <v>1050</v>
      </c>
      <c r="D5" s="4">
        <v>801</v>
      </c>
      <c r="E5" s="4">
        <v>0</v>
      </c>
      <c r="F5" s="4">
        <v>1174</v>
      </c>
      <c r="G5" s="4">
        <v>2041</v>
      </c>
      <c r="H5" s="4">
        <v>1780</v>
      </c>
      <c r="I5" s="4">
        <v>836</v>
      </c>
      <c r="J5" s="4">
        <v>1411</v>
      </c>
    </row>
    <row r="6" spans="1:10" x14ac:dyDescent="0.25">
      <c r="A6" t="s">
        <v>5</v>
      </c>
      <c r="B6" s="4">
        <v>3036</v>
      </c>
      <c r="C6" s="4">
        <v>2112</v>
      </c>
      <c r="D6" s="4">
        <v>1425</v>
      </c>
      <c r="E6" s="4">
        <v>1174</v>
      </c>
      <c r="F6" s="4">
        <v>0</v>
      </c>
      <c r="G6" s="4">
        <v>2757</v>
      </c>
      <c r="H6" s="4">
        <v>2825</v>
      </c>
      <c r="I6" s="4">
        <v>398</v>
      </c>
      <c r="J6" s="4">
        <v>2456</v>
      </c>
    </row>
    <row r="7" spans="1:10" x14ac:dyDescent="0.25">
      <c r="A7" t="s">
        <v>6</v>
      </c>
      <c r="B7" s="4">
        <v>1539</v>
      </c>
      <c r="C7" s="4">
        <v>1390</v>
      </c>
      <c r="D7" s="4">
        <v>1332</v>
      </c>
      <c r="E7" s="4">
        <v>2041</v>
      </c>
      <c r="F7" s="4">
        <v>2757</v>
      </c>
      <c r="G7" s="4">
        <v>0</v>
      </c>
      <c r="H7" s="4">
        <v>1258</v>
      </c>
      <c r="I7" s="4">
        <v>2359</v>
      </c>
      <c r="J7" s="4">
        <v>1250</v>
      </c>
    </row>
    <row r="8" spans="1:10" x14ac:dyDescent="0.25">
      <c r="A8" t="s">
        <v>7</v>
      </c>
      <c r="B8" s="4">
        <v>213</v>
      </c>
      <c r="C8" s="4">
        <v>840</v>
      </c>
      <c r="D8" s="4">
        <v>1604</v>
      </c>
      <c r="E8" s="4">
        <v>1780</v>
      </c>
      <c r="F8" s="4">
        <v>2825</v>
      </c>
      <c r="G8" s="4">
        <v>1258</v>
      </c>
      <c r="H8" s="4">
        <v>0</v>
      </c>
      <c r="I8" s="4">
        <v>2442</v>
      </c>
      <c r="J8" s="4">
        <v>386</v>
      </c>
    </row>
    <row r="9" spans="1:10" x14ac:dyDescent="0.25">
      <c r="A9" t="s">
        <v>8</v>
      </c>
      <c r="B9" s="4">
        <v>2664</v>
      </c>
      <c r="C9" s="4">
        <v>1729</v>
      </c>
      <c r="D9" s="4">
        <v>1027</v>
      </c>
      <c r="E9" s="4">
        <v>836</v>
      </c>
      <c r="F9" s="4">
        <v>398</v>
      </c>
      <c r="G9" s="4">
        <v>2359</v>
      </c>
      <c r="H9" s="4">
        <v>2442</v>
      </c>
      <c r="I9" s="4">
        <v>0</v>
      </c>
      <c r="J9" s="4">
        <v>2073</v>
      </c>
    </row>
    <row r="10" spans="1:10" x14ac:dyDescent="0.25">
      <c r="A10" t="s">
        <v>9</v>
      </c>
      <c r="B10" s="4">
        <v>792</v>
      </c>
      <c r="C10" s="4">
        <v>457</v>
      </c>
      <c r="D10" s="4">
        <v>1237</v>
      </c>
      <c r="E10" s="4">
        <v>1411</v>
      </c>
      <c r="F10" s="4">
        <v>2456</v>
      </c>
      <c r="G10" s="4">
        <v>1250</v>
      </c>
      <c r="H10" s="4">
        <v>386</v>
      </c>
      <c r="I10" s="4">
        <v>2073</v>
      </c>
      <c r="J10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workbookViewId="0">
      <selection activeCell="F8" sqref="F8"/>
    </sheetView>
  </sheetViews>
  <sheetFormatPr defaultRowHeight="15" x14ac:dyDescent="0.25"/>
  <sheetData>
    <row r="1" spans="1:2" ht="15.75" thickBot="1" x14ac:dyDescent="0.3">
      <c r="A1" s="3" t="s">
        <v>12</v>
      </c>
      <c r="B1" s="3" t="s">
        <v>10</v>
      </c>
    </row>
    <row r="2" spans="1:2" x14ac:dyDescent="0.25">
      <c r="A2" s="2" t="s">
        <v>1</v>
      </c>
      <c r="B2" s="6">
        <v>885</v>
      </c>
    </row>
    <row r="3" spans="1:2" x14ac:dyDescent="0.25">
      <c r="A3" s="2" t="s">
        <v>2</v>
      </c>
      <c r="B3" s="7">
        <v>760</v>
      </c>
    </row>
    <row r="4" spans="1:2" x14ac:dyDescent="0.25">
      <c r="A4" t="s">
        <v>3</v>
      </c>
      <c r="B4" s="7">
        <v>1124</v>
      </c>
    </row>
    <row r="5" spans="1:2" x14ac:dyDescent="0.25">
      <c r="A5" t="s">
        <v>4</v>
      </c>
      <c r="B5" s="7">
        <v>708</v>
      </c>
    </row>
    <row r="6" spans="1:2" x14ac:dyDescent="0.25">
      <c r="A6" t="s">
        <v>5</v>
      </c>
      <c r="B6" s="7">
        <v>1224</v>
      </c>
    </row>
    <row r="7" spans="1:2" x14ac:dyDescent="0.25">
      <c r="A7" t="s">
        <v>6</v>
      </c>
      <c r="B7" s="7">
        <v>1152</v>
      </c>
    </row>
    <row r="8" spans="1:2" x14ac:dyDescent="0.25">
      <c r="A8" t="s">
        <v>7</v>
      </c>
      <c r="B8" s="7">
        <v>1560</v>
      </c>
    </row>
    <row r="9" spans="1:2" x14ac:dyDescent="0.25">
      <c r="A9" t="s">
        <v>8</v>
      </c>
      <c r="B9" s="7">
        <v>1222</v>
      </c>
    </row>
    <row r="10" spans="1:2" ht="15.75" thickBot="1" x14ac:dyDescent="0.3">
      <c r="A10" t="s">
        <v>9</v>
      </c>
      <c r="B10" s="8">
        <v>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ServiceCenterLocation (blank)</vt:lpstr>
      <vt:lpstr>ServiceCenterLocation</vt:lpstr>
      <vt:lpstr>ServiceCenterLocation (mac)</vt:lpstr>
      <vt:lpstr>distancematrix</vt:lpstr>
      <vt:lpstr>annualtrips</vt:lpstr>
    </vt:vector>
  </TitlesOfParts>
  <Company>Wisconsin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Tong</dc:creator>
  <cp:lastModifiedBy>Jordan Tong</cp:lastModifiedBy>
  <dcterms:created xsi:type="dcterms:W3CDTF">2019-11-20T02:00:54Z</dcterms:created>
  <dcterms:modified xsi:type="dcterms:W3CDTF">2021-11-28T17:56:34Z</dcterms:modified>
</cp:coreProperties>
</file>