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opbox\TCS\Work\My docs\"/>
    </mc:Choice>
  </mc:AlternateContent>
  <bookViews>
    <workbookView xWindow="0" yWindow="0" windowWidth="20490" windowHeight="7755" tabRatio="585" firstSheet="2" activeTab="6"/>
  </bookViews>
  <sheets>
    <sheet name="House options" sheetId="1" r:id="rId1"/>
    <sheet name="Book Bucket lists" sheetId="10" r:id="rId2"/>
    <sheet name="Blr sightseeing" sheetId="7" r:id="rId3"/>
    <sheet name="Internet" sheetId="11" r:id="rId4"/>
    <sheet name="Work contacts" sheetId="3" r:id="rId5"/>
    <sheet name="Idea repo" sheetId="9" r:id="rId6"/>
    <sheet name="Job &amp; Info Portals" sheetId="6" r:id="rId7"/>
    <sheet name="Loan &amp; IT" sheetId="8" r:id="rId8"/>
  </sheets>
  <calcPr calcId="152511"/>
</workbook>
</file>

<file path=xl/calcChain.xml><?xml version="1.0" encoding="utf-8"?>
<calcChain xmlns="http://schemas.openxmlformats.org/spreadsheetml/2006/main">
  <c r="F46" i="8" l="1"/>
  <c r="F44" i="8"/>
  <c r="F34" i="8"/>
  <c r="M25" i="8"/>
  <c r="M23" i="8"/>
  <c r="M22" i="8"/>
  <c r="J47" i="8" l="1"/>
  <c r="E41" i="8" l="1"/>
  <c r="F45" i="8" l="1"/>
  <c r="F47" i="8" s="1"/>
  <c r="F55" i="1"/>
  <c r="G55" i="1"/>
  <c r="D44" i="8" l="1"/>
  <c r="D46" i="8" s="1"/>
  <c r="E42" i="8"/>
  <c r="E44" i="8" s="1"/>
  <c r="E34" i="8"/>
  <c r="D34" i="8"/>
  <c r="J27" i="8"/>
  <c r="J28" i="8" s="1"/>
  <c r="K29" i="8" s="1"/>
  <c r="J26" i="8"/>
  <c r="J22" i="8"/>
  <c r="K24" i="8" s="1"/>
  <c r="J21" i="8"/>
  <c r="J20" i="8"/>
  <c r="J18" i="8"/>
  <c r="J17" i="8"/>
  <c r="D6" i="8"/>
  <c r="D35" i="8" s="1"/>
  <c r="E46" i="8" l="1"/>
  <c r="E45" i="8"/>
  <c r="D9" i="8"/>
  <c r="D11" i="8" s="1"/>
  <c r="D13" i="8" s="1"/>
  <c r="D16" i="8" s="1"/>
  <c r="D25" i="8" s="1"/>
  <c r="E35" i="8"/>
  <c r="E36" i="8" s="1"/>
  <c r="E38" i="8" s="1"/>
  <c r="E39" i="8" s="1"/>
  <c r="D45" i="8"/>
  <c r="D47" i="8" s="1"/>
  <c r="D36" i="8"/>
  <c r="D38" i="8" s="1"/>
  <c r="D39" i="8" s="1"/>
  <c r="E47" i="8" l="1"/>
</calcChain>
</file>

<file path=xl/sharedStrings.xml><?xml version="1.0" encoding="utf-8"?>
<sst xmlns="http://schemas.openxmlformats.org/spreadsheetml/2006/main" count="693" uniqueCount="577">
  <si>
    <t>Area</t>
  </si>
  <si>
    <t>Address</t>
  </si>
  <si>
    <t>Form factor</t>
  </si>
  <si>
    <t>Rent</t>
  </si>
  <si>
    <t>Advance</t>
  </si>
  <si>
    <t>Furnished</t>
  </si>
  <si>
    <t>Available from</t>
  </si>
  <si>
    <t>Contact number</t>
  </si>
  <si>
    <t>Contact person</t>
  </si>
  <si>
    <t>Contact type</t>
  </si>
  <si>
    <t>Reference</t>
  </si>
  <si>
    <t>Indira nagar</t>
  </si>
  <si>
    <t>Near McD &amp; Metro station</t>
  </si>
  <si>
    <t>1 Br in a 2BHK</t>
  </si>
  <si>
    <t>9250 per head</t>
  </si>
  <si>
    <t>75k</t>
  </si>
  <si>
    <t>Fully</t>
  </si>
  <si>
    <t>Roshan</t>
  </si>
  <si>
    <t>Non-agent</t>
  </si>
  <si>
    <t>fb group</t>
  </si>
  <si>
    <t>Kundalahalli gate</t>
  </si>
  <si>
    <t>1BHK- 1st floor</t>
  </si>
  <si>
    <t>Semi</t>
  </si>
  <si>
    <t>Sharavana</t>
  </si>
  <si>
    <t>Agent</t>
  </si>
  <si>
    <t>makaan.com</t>
  </si>
  <si>
    <t>Whitefield</t>
  </si>
  <si>
    <t>Prestige Shantiniketan, Near Tata ELXSI</t>
  </si>
  <si>
    <t>1Br in a 3BHK</t>
  </si>
  <si>
    <t>5333 + maint</t>
  </si>
  <si>
    <t>9742395470, 08095928444</t>
  </si>
  <si>
    <t>Miraj Dev,Vivek</t>
  </si>
  <si>
    <t>Current residents</t>
  </si>
  <si>
    <t>Kundalahalli</t>
  </si>
  <si>
    <t xml:space="preserve">a. </t>
  </si>
  <si>
    <t>7760 73 8325</t>
  </si>
  <si>
    <t>switched off</t>
  </si>
  <si>
    <t>b.</t>
  </si>
  <si>
    <t>7th cross, Munekollal bus stop</t>
  </si>
  <si>
    <t>9900 58 3549</t>
  </si>
  <si>
    <t>Satish P Intel</t>
  </si>
  <si>
    <t>&lt;8am/&gt;7PM</t>
  </si>
  <si>
    <t>Marathahalli</t>
  </si>
  <si>
    <t>8867 57 4636</t>
  </si>
  <si>
    <t>Bhargava L</t>
  </si>
  <si>
    <t>unreachable</t>
  </si>
  <si>
    <t>9845 99 9144</t>
  </si>
  <si>
    <t>Shekar</t>
  </si>
  <si>
    <t>9986 23 5149</t>
  </si>
  <si>
    <t>Broker- Purushottam</t>
  </si>
  <si>
    <t>Basavanagar</t>
  </si>
  <si>
    <t>9449 76 5092</t>
  </si>
  <si>
    <t>Forum Mall</t>
  </si>
  <si>
    <t>9448 10 4594/9448 81 0486</t>
  </si>
  <si>
    <t>Radha/Betteswamy gouda</t>
  </si>
  <si>
    <t>No answer</t>
  </si>
  <si>
    <t>9341 63 6186</t>
  </si>
  <si>
    <t>Filled</t>
  </si>
  <si>
    <t>White field railway station</t>
  </si>
  <si>
    <t>Indiv house, 2nd floor pent house</t>
  </si>
  <si>
    <t>9980 19 9359</t>
  </si>
  <si>
    <t>Naseer</t>
  </si>
  <si>
    <t>Siddapura</t>
  </si>
  <si>
    <t>9620 57 1693</t>
  </si>
  <si>
    <t>Siddappa layout</t>
  </si>
  <si>
    <t>9945 16 3416</t>
  </si>
  <si>
    <t>Vijaynagar</t>
  </si>
  <si>
    <t>9972 72 7211</t>
  </si>
  <si>
    <t>Ramagondanahalli</t>
  </si>
  <si>
    <t>9611 82 9664</t>
  </si>
  <si>
    <t>Immadihalli</t>
  </si>
  <si>
    <t>9980 66 6768</t>
  </si>
  <si>
    <t>Potential Sources</t>
  </si>
  <si>
    <t>Brokers- professional</t>
  </si>
  <si>
    <t>Brokers- contacts</t>
  </si>
  <si>
    <t>Makaan.com</t>
  </si>
  <si>
    <t>magicbricks.com</t>
  </si>
  <si>
    <t>olx.in- real estate</t>
  </si>
  <si>
    <t>fb group- Flats without Brokers (B'lore)</t>
  </si>
  <si>
    <t>fb group- Flats without Brokers- pan India</t>
  </si>
  <si>
    <t>fb group- PMIT</t>
  </si>
  <si>
    <t xml:space="preserve">A. </t>
  </si>
  <si>
    <t>Rajan/Meena/Kamal- Real estate agents</t>
  </si>
  <si>
    <t>9341 33 2410 / 9741 46 1380</t>
  </si>
  <si>
    <t>Opp Cosmos mall</t>
  </si>
  <si>
    <t>near CMRIT</t>
  </si>
  <si>
    <t>semi furnished</t>
  </si>
  <si>
    <t>water and electricity included</t>
  </si>
  <si>
    <t>1 room with studio kitchen, 350-400 sft</t>
  </si>
  <si>
    <t>Thubarahalli</t>
  </si>
  <si>
    <t>10000+500 water</t>
  </si>
  <si>
    <t>electricity separate</t>
  </si>
  <si>
    <t>1bhk</t>
  </si>
  <si>
    <t>Item</t>
  </si>
  <si>
    <t>Place1- PG</t>
  </si>
  <si>
    <t>P2- Jigani</t>
  </si>
  <si>
    <t>P3-Shared flat</t>
  </si>
  <si>
    <t>P4-Indiv flat</t>
  </si>
  <si>
    <t>Food- all regular meals</t>
  </si>
  <si>
    <t>a. Cooking- self</t>
  </si>
  <si>
    <t>b. Cooking- cook</t>
  </si>
  <si>
    <t>c. Eat out</t>
  </si>
  <si>
    <t>Travel to office</t>
  </si>
  <si>
    <t>a. Bike</t>
  </si>
  <si>
    <t>b. Bus</t>
  </si>
  <si>
    <t>Maintenance- Electricity, water</t>
  </si>
  <si>
    <t>Internet</t>
  </si>
  <si>
    <t>The Heck!</t>
  </si>
  <si>
    <t>Too far</t>
  </si>
  <si>
    <t>Familial fury</t>
  </si>
  <si>
    <t>Where?</t>
  </si>
  <si>
    <t>Refund received</t>
  </si>
  <si>
    <t>Interest for July'12- March'13</t>
  </si>
  <si>
    <t>Interest for April'13- March'14</t>
  </si>
  <si>
    <t>Person</t>
  </si>
  <si>
    <t>Department</t>
  </si>
  <si>
    <t>Contact for</t>
  </si>
  <si>
    <t>Extn</t>
  </si>
  <si>
    <t>Nagarjun TA1 (754163)</t>
  </si>
  <si>
    <t>IS/IDM</t>
  </si>
  <si>
    <t>Hardware allocation/support</t>
  </si>
  <si>
    <t>Software installation/support</t>
  </si>
  <si>
    <t>L M Harish</t>
  </si>
  <si>
    <t>Mail Room Incharge &amp;  Admin</t>
  </si>
  <si>
    <t>All admin related concerns</t>
  </si>
  <si>
    <t>Admin</t>
  </si>
  <si>
    <t>Desk repair/key issue??</t>
  </si>
  <si>
    <t>Suresh Buraga (503951)</t>
  </si>
  <si>
    <t>Admin- Seat allocation</t>
  </si>
  <si>
    <t>Seat allocation</t>
  </si>
  <si>
    <t>Sandeep Roy Mehndiratta (364395)</t>
  </si>
  <si>
    <t>RMG- HiTech</t>
  </si>
  <si>
    <t>Recruitment Help &amp; Processes</t>
  </si>
  <si>
    <t>Jayashree (534681)</t>
  </si>
  <si>
    <t>HR- location HSE</t>
  </si>
  <si>
    <t>Innovator HSE &amp; maint</t>
  </si>
  <si>
    <t>097315 99033</t>
  </si>
  <si>
    <t>Vydehi Reception</t>
  </si>
  <si>
    <t>SJM Reception</t>
  </si>
  <si>
    <t>Innovator Reception</t>
  </si>
  <si>
    <t>Sec 80C</t>
  </si>
  <si>
    <t>Sec 80CCG</t>
  </si>
  <si>
    <t>RGESS</t>
  </si>
  <si>
    <t>Sec 80E</t>
  </si>
  <si>
    <t>RG Equity Savings Scheme</t>
  </si>
  <si>
    <t>FD/Post office deposit- 5 yr lock in</t>
  </si>
  <si>
    <t>Eligible Sections for Income Tax Exemption</t>
  </si>
  <si>
    <t>Interest on Education Loan (No limit)</t>
  </si>
  <si>
    <t>?</t>
  </si>
  <si>
    <t>Annual taxable income for FY15</t>
  </si>
  <si>
    <t>Tax exemptions from investments</t>
  </si>
  <si>
    <t>Taxable income - final</t>
  </si>
  <si>
    <t>Tax rate</t>
  </si>
  <si>
    <t>Income Tax Payable</t>
  </si>
  <si>
    <t>IT deductions outstanding</t>
  </si>
  <si>
    <t>Aug '14</t>
  </si>
  <si>
    <t>Sept '14</t>
  </si>
  <si>
    <t>In the salary for July '14</t>
  </si>
  <si>
    <t>Oct '14</t>
  </si>
  <si>
    <t>Nov '14</t>
  </si>
  <si>
    <t>Dec '14</t>
  </si>
  <si>
    <t>Investment options for Sec 80C</t>
  </si>
  <si>
    <t>Option</t>
  </si>
  <si>
    <t>Rank</t>
  </si>
  <si>
    <t>Average annualized returns</t>
  </si>
  <si>
    <t>PPF</t>
  </si>
  <si>
    <t>ELSS</t>
  </si>
  <si>
    <t>Remarks</t>
  </si>
  <si>
    <t>17- 60%</t>
  </si>
  <si>
    <t>7-11%</t>
  </si>
  <si>
    <t>ULIP</t>
  </si>
  <si>
    <t>VPF</t>
  </si>
  <si>
    <t>8-9.5%</t>
  </si>
  <si>
    <t>LIC policies</t>
  </si>
  <si>
    <t>5.5-7.5%</t>
  </si>
  <si>
    <t>Pension Plans</t>
  </si>
  <si>
    <t>7-10%</t>
  </si>
  <si>
    <t>47151 / 47104</t>
  </si>
  <si>
    <t>Sl No</t>
  </si>
  <si>
    <t>Portal</t>
  </si>
  <si>
    <t>Password</t>
  </si>
  <si>
    <t>User id</t>
  </si>
  <si>
    <t>Email</t>
  </si>
  <si>
    <t>Leads?</t>
  </si>
  <si>
    <t>Naukri.com</t>
  </si>
  <si>
    <t>knmanish@gmail.com</t>
  </si>
  <si>
    <t>Good</t>
  </si>
  <si>
    <t>Monster.com</t>
  </si>
  <si>
    <t>Register from home internet</t>
  </si>
  <si>
    <t>Timesjobs.com</t>
  </si>
  <si>
    <t>Link up to LinkedIn</t>
  </si>
  <si>
    <t>Shine.com</t>
  </si>
  <si>
    <t>Okay-ish</t>
  </si>
  <si>
    <t>Up to date</t>
  </si>
  <si>
    <t>iimjobs.com</t>
  </si>
  <si>
    <t>knmanish@yahoo.com</t>
  </si>
  <si>
    <t>No calls so far</t>
  </si>
  <si>
    <t>LinkedIn</t>
  </si>
  <si>
    <t>Yes</t>
  </si>
  <si>
    <t>No calls though</t>
  </si>
  <si>
    <t>ISP</t>
  </si>
  <si>
    <t>Rental</t>
  </si>
  <si>
    <t>Post FUP speed</t>
  </si>
  <si>
    <t>ACT</t>
  </si>
  <si>
    <t>40 Mbps</t>
  </si>
  <si>
    <t>No coverage</t>
  </si>
  <si>
    <t>You</t>
  </si>
  <si>
    <t>Airtel broadband</t>
  </si>
  <si>
    <t>Reliance broadband</t>
  </si>
  <si>
    <t>G broadband</t>
  </si>
  <si>
    <t>Tikona broadband</t>
  </si>
  <si>
    <t>Speed (Mbps)</t>
  </si>
  <si>
    <t>FUP (GB)</t>
  </si>
  <si>
    <t>*</t>
  </si>
  <si>
    <t>unlimited</t>
  </si>
  <si>
    <t>Dongles/Data cards</t>
  </si>
  <si>
    <t>Tata Docomo</t>
  </si>
  <si>
    <t>Airtel</t>
  </si>
  <si>
    <t>Device 1000</t>
  </si>
  <si>
    <t>2G</t>
  </si>
  <si>
    <t>Photon WiFi</t>
  </si>
  <si>
    <t>Photon 3G</t>
  </si>
  <si>
    <t>Vodafone 3G</t>
  </si>
  <si>
    <t>Device free</t>
  </si>
  <si>
    <t>Device 1200 with monthly cashback</t>
  </si>
  <si>
    <t>WiFi</t>
  </si>
  <si>
    <t>375/450/550</t>
  </si>
  <si>
    <t>2/3/5 GB</t>
  </si>
  <si>
    <t>MTS MBlaze Ultra/WiFi</t>
  </si>
  <si>
    <t>Device ??</t>
  </si>
  <si>
    <t>400/500/600/850</t>
  </si>
  <si>
    <t>2.5/3.5/5/10</t>
  </si>
  <si>
    <t>3G/4G</t>
  </si>
  <si>
    <t>750/999/1299/1499</t>
  </si>
  <si>
    <t>4/10/12/15</t>
  </si>
  <si>
    <t>4G/3G</t>
  </si>
  <si>
    <t>Device 1500</t>
  </si>
  <si>
    <t>Broadband</t>
  </si>
  <si>
    <t>Aug'14</t>
  </si>
  <si>
    <t>Bangalore Central, MG road</t>
  </si>
  <si>
    <t>July'14</t>
  </si>
  <si>
    <t>Forum Value Mall, White Field</t>
  </si>
  <si>
    <t>April'14</t>
  </si>
  <si>
    <t>Forum, Koramangala</t>
  </si>
  <si>
    <t>June'14</t>
  </si>
  <si>
    <t>Phoenix, White field</t>
  </si>
  <si>
    <t>Kemp fort, Murugeshpalya</t>
  </si>
  <si>
    <t>Oasis- Salarpuria, Koramangala</t>
  </si>
  <si>
    <t>Malls</t>
  </si>
  <si>
    <t>ISKCON temple</t>
  </si>
  <si>
    <t>MG Road</t>
  </si>
  <si>
    <t>Majestic</t>
  </si>
  <si>
    <t>Tipu Sultan's summer palace</t>
  </si>
  <si>
    <t>Bangalore Fort</t>
  </si>
  <si>
    <t>Vidhan Soudha, High Court</t>
  </si>
  <si>
    <t>Visweswarayya Science Museum</t>
  </si>
  <si>
    <t>Cubbon Park</t>
  </si>
  <si>
    <t>Lalbagh</t>
  </si>
  <si>
    <t>When</t>
  </si>
  <si>
    <t>Place</t>
  </si>
  <si>
    <t>BS Yesashree</t>
  </si>
  <si>
    <t>HR- HiTech</t>
  </si>
  <si>
    <t>Everything HR</t>
  </si>
  <si>
    <t>#62, Ground floor, HR ODC, Vydehi</t>
  </si>
  <si>
    <t>Sarbani Panda</t>
  </si>
  <si>
    <t>Location HR- Innovator</t>
  </si>
  <si>
    <t>Poornima Sinha</t>
  </si>
  <si>
    <t>HiTech RMG- Hyd</t>
  </si>
  <si>
    <t>RMG in Hyd for TEG</t>
  </si>
  <si>
    <t>040-66672079</t>
  </si>
  <si>
    <t>poornima.sinha@tcs.com</t>
  </si>
  <si>
    <t>Interest for Sept'13-March'14</t>
  </si>
  <si>
    <t>Interest for April'14-July'14</t>
  </si>
  <si>
    <t>HR- Explorer</t>
  </si>
  <si>
    <t>HR letter for address proof</t>
  </si>
  <si>
    <t>HR room, 10th floor, Explorer</t>
  </si>
  <si>
    <t>pradeep.kote@tcs.com</t>
  </si>
  <si>
    <t>Mobile/Desk</t>
  </si>
  <si>
    <t>Pradeep Kote Soorengi (399645)</t>
  </si>
  <si>
    <t>Manish Chandra K N</t>
  </si>
  <si>
    <t>080-67247283</t>
  </si>
  <si>
    <t>0522-6661152</t>
  </si>
  <si>
    <t>Maitreyi Gupta</t>
  </si>
  <si>
    <t>maitreyi.gupta@tcs.com</t>
  </si>
  <si>
    <t>91-9415332889</t>
  </si>
  <si>
    <t>FY15</t>
  </si>
  <si>
    <t>Interest for Aug'14-March'15</t>
  </si>
  <si>
    <t>refunded</t>
  </si>
  <si>
    <t>applied for refund</t>
  </si>
  <si>
    <t>Loan repaid in the next 7 months</t>
  </si>
  <si>
    <t>Interest component</t>
  </si>
  <si>
    <t>Principal component</t>
  </si>
  <si>
    <t>Reduction in the interest component due to repayment</t>
  </si>
  <si>
    <t>Increase in the IT due to reduced interest component</t>
  </si>
  <si>
    <t>Investments per month- Sept-Dec</t>
  </si>
  <si>
    <t>Investments per month- Jan-Mar</t>
  </si>
  <si>
    <t>Investments in FY15</t>
  </si>
  <si>
    <t>Sec 80C savings over investments</t>
  </si>
  <si>
    <t>Return on Investments</t>
  </si>
  <si>
    <t>Cost-Benefit Analysis of Using Loan Repayment Holiday</t>
  </si>
  <si>
    <t>Full EMI</t>
  </si>
  <si>
    <t>Part EMI till Dec'14</t>
  </si>
  <si>
    <t>Costs</t>
  </si>
  <si>
    <t>Benefits</t>
  </si>
  <si>
    <t>Loan EMI per month</t>
  </si>
  <si>
    <t>NSCs</t>
  </si>
  <si>
    <t>FDs</t>
  </si>
  <si>
    <t>5 yrs</t>
  </si>
  <si>
    <t>3 yrs</t>
  </si>
  <si>
    <t>For loan amount 12 lakhs</t>
  </si>
  <si>
    <t>For loan amount 3 lakhs</t>
  </si>
  <si>
    <t>15 yr term</t>
  </si>
  <si>
    <t>Term/ Lock-in</t>
  </si>
  <si>
    <t>ICICI Pru Tax Plan</t>
  </si>
  <si>
    <t>Franklin Templeton TaxShield</t>
  </si>
  <si>
    <t>Reliance Tax Saver Fund (G)</t>
  </si>
  <si>
    <t>CanRobeco Equity Tax Saver</t>
  </si>
  <si>
    <t>1 yr (%)</t>
  </si>
  <si>
    <t>3 yr (%)</t>
  </si>
  <si>
    <t>5yr (%)</t>
  </si>
  <si>
    <t>Good portfolio, high NAV</t>
  </si>
  <si>
    <t>Auto, mfg, retail etc.</t>
  </si>
  <si>
    <t>High NAV; Banks, mfg, others</t>
  </si>
  <si>
    <t>Low NAV; banks, IT, etc</t>
  </si>
  <si>
    <t>3D printing for novel/mass customized products</t>
  </si>
  <si>
    <t>Manufacturing</t>
  </si>
  <si>
    <t>One online directory in the US- arcane registration, not up to date; Only govt. directories in India</t>
  </si>
  <si>
    <t>Target audience: Analysts, Law enforcement agencies, business partners/associates, background checks for employments</t>
  </si>
  <si>
    <t xml:space="preserve">A compilation/directory/profiles of the "Who's Who" of the world classified/searchable by industry/interests/etc. Compilation automated by web spiders, news articles and </t>
  </si>
  <si>
    <t>Online Directory</t>
  </si>
  <si>
    <t>Current</t>
  </si>
  <si>
    <t>a. Improving procurement, storage &amp; logistics  b. Reducing information assymetry and improving the profitability of producers</t>
  </si>
  <si>
    <t>Food supply chain</t>
  </si>
  <si>
    <t>Garbage collection &amp; reycling</t>
  </si>
  <si>
    <t>Environment</t>
  </si>
  <si>
    <t>Comments</t>
  </si>
  <si>
    <t>Reason</t>
  </si>
  <si>
    <t>Status</t>
  </si>
  <si>
    <t>Issues faced</t>
  </si>
  <si>
    <t>Structured analysis</t>
  </si>
  <si>
    <t>Work done</t>
  </si>
  <si>
    <t>Idea</t>
  </si>
  <si>
    <t>Theme</t>
  </si>
  <si>
    <t>Book Bucket Challenge</t>
  </si>
  <si>
    <t>Shrin</t>
  </si>
  <si>
    <t>Sid</t>
  </si>
  <si>
    <t>Ashwani</t>
  </si>
  <si>
    <t>Sudipta</t>
  </si>
  <si>
    <t>Income Tax deductions- Current</t>
  </si>
  <si>
    <t>American Express</t>
  </si>
  <si>
    <t>Need Credit history</t>
  </si>
  <si>
    <t>HSBC</t>
  </si>
  <si>
    <t>assets too few, loan too high</t>
  </si>
  <si>
    <t>Standard Chartered</t>
  </si>
  <si>
    <t>Citibank</t>
  </si>
  <si>
    <t>ICICI</t>
  </si>
  <si>
    <t>HDFC</t>
  </si>
  <si>
    <t>Gartner repositories</t>
  </si>
  <si>
    <t>manishchandra.k@tcs.com</t>
  </si>
  <si>
    <t>Forrester</t>
  </si>
  <si>
    <t>Everest group</t>
  </si>
  <si>
    <t>IDC</t>
  </si>
  <si>
    <t>ThoughtWorks</t>
  </si>
  <si>
    <t>BCG perspectives</t>
  </si>
  <si>
    <t>knmanish</t>
  </si>
  <si>
    <t>Safari Books Online</t>
  </si>
  <si>
    <t>ebooks</t>
  </si>
  <si>
    <t>PwC</t>
  </si>
  <si>
    <t>Webmail</t>
  </si>
  <si>
    <t>webmail.tcs.com</t>
  </si>
  <si>
    <t>the usual</t>
  </si>
  <si>
    <t>Maximus-432</t>
  </si>
  <si>
    <t>The Theory of Everything- Stephen Hawking</t>
  </si>
  <si>
    <t>Physics of the Impossible- Dr. Michio Kaku</t>
  </si>
  <si>
    <t>Hitchhiker's Guide to the Galaxy- Douglas Adams</t>
  </si>
  <si>
    <t>The Happy Prince &amp; other stories- Oscar Wilde</t>
  </si>
  <si>
    <t>Alice in Wonderland &amp; Through the Looking Glass- Lewis Carroll</t>
  </si>
  <si>
    <t>In Praise of Idleness- Bertrand Russell</t>
  </si>
  <si>
    <t>Chronicle of a Death Foretold- Gabriel Garcia Marquez</t>
  </si>
  <si>
    <t>Freedom in Exile- Dalai Lama</t>
  </si>
  <si>
    <t>First Break all the Rules- Curt Coffman &amp; Marcus Buckingham</t>
  </si>
  <si>
    <t>Freakonomics- Steven D. Levitt &amp; Stephen J. Dubner</t>
  </si>
  <si>
    <t>Purba Paschim by Sunil Ganguly</t>
  </si>
  <si>
    <t>One Hundred Years of Solitude by Gabriel Garcia Marquez</t>
  </si>
  <si>
    <t>Great Expectations by Charles Dickens</t>
  </si>
  <si>
    <t>Anna Karenina by Leo Tolstoy</t>
  </si>
  <si>
    <t>My Family and Other Animals by Gerald Durrel</t>
  </si>
  <si>
    <t>Atlas Shrugged by Ayn Rand</t>
  </si>
  <si>
    <t>Fermat's Last Theorem by Simon Singh</t>
  </si>
  <si>
    <t>The Great Railway Bazaar by Paul Theroux</t>
  </si>
  <si>
    <t>Surely You’re Joking, Mr. Feynman by Richard Feynman</t>
  </si>
  <si>
    <t>Istanbul by Orhan Pamuk</t>
  </si>
  <si>
    <t>Shantaram</t>
  </si>
  <si>
    <t>Tenida Samagra </t>
  </si>
  <si>
    <t>Journey to the Center of the Earth </t>
  </si>
  <si>
    <t>The Time Machine </t>
  </si>
  <si>
    <t>A Tale of Two Cities</t>
  </si>
  <si>
    <t>Fermat's Last Theorem (Simon Singh) </t>
  </si>
  <si>
    <t>Nineteen Eighty-Four</t>
  </si>
  <si>
    <t>Animal Farm</t>
  </si>
  <si>
    <t>Harry Potter Series</t>
  </si>
  <si>
    <t>The Hitchhiker's Guide to the Galaxy</t>
  </si>
  <si>
    <t>Foundation Series by Isaac Asimov</t>
  </si>
  <si>
    <t>Dune Series (only the first 3 books) by Frank Herbert</t>
  </si>
  <si>
    <t>Yoga Sutras by Patanjali</t>
  </si>
  <si>
    <t>Jonathan Livingston Seagull by Richard Bach</t>
  </si>
  <si>
    <t>Thief of Time by Terry Pratchet</t>
  </si>
  <si>
    <t>The Hitchhiker's Guide to the Galaxy by Douglas Adams</t>
  </si>
  <si>
    <t>The Seven Habits of Highly Effective People by Stephen Covey</t>
  </si>
  <si>
    <t>Who am I by Ramana Maharshi</t>
  </si>
  <si>
    <t>1984 by George Orwell</t>
  </si>
  <si>
    <t>A Woman of Substance by Barbara Taylor Bradford</t>
  </si>
  <si>
    <t>Sametime- webchat</t>
  </si>
  <si>
    <t>webchat.tcs.com ; chat.tcs.com</t>
  </si>
  <si>
    <t>WebEx</t>
  </si>
  <si>
    <t>tcs.webex.com</t>
  </si>
  <si>
    <t>manishchandra.k</t>
  </si>
  <si>
    <t>MaCh#263</t>
  </si>
  <si>
    <t>iNotes</t>
  </si>
  <si>
    <t>current login pw</t>
  </si>
  <si>
    <t>Ultimatix</t>
  </si>
  <si>
    <t>ultimatix.net</t>
  </si>
  <si>
    <t>Tcs#2579</t>
  </si>
  <si>
    <t>Spaniard$765</t>
  </si>
  <si>
    <t>KnoMe</t>
  </si>
  <si>
    <t>knome.ultimatix.net</t>
  </si>
  <si>
    <t>same as ultimatix</t>
  </si>
  <si>
    <t>Nelson Hall</t>
  </si>
  <si>
    <t>Hildebrandt Institute</t>
  </si>
  <si>
    <t>Merger Watch Reports</t>
  </si>
  <si>
    <t>Ajith Kumar Jain</t>
  </si>
  <si>
    <t>Mast Kalandar, Park Square mall</t>
  </si>
  <si>
    <t>Pubs &amp; Restos</t>
  </si>
  <si>
    <t>Habanero, Koramangala</t>
  </si>
  <si>
    <t>The Boozy Griffin, Koramangala</t>
  </si>
  <si>
    <t>Boca Grande, Koramangala</t>
  </si>
  <si>
    <t>Fenny's, Koramangala</t>
  </si>
  <si>
    <t>May '14</t>
  </si>
  <si>
    <t>Jimi's Beer Café</t>
  </si>
  <si>
    <t>Computing as a Utility</t>
  </si>
  <si>
    <t>Home data centers/cloud</t>
  </si>
  <si>
    <t>Processing power, storage, platforms, software provided as utilities via network connectivity (internet or otherwise)</t>
  </si>
  <si>
    <t>Cloud infra (software, platform, storage, processing power) shared among residents of a household/gated communities to be accessed over the internet from multiple/diverse devices such as desktops/laptops/smartphones/tablets/wearables</t>
  </si>
  <si>
    <t>Global Helpdesk</t>
  </si>
  <si>
    <t>Helpdesk</t>
  </si>
  <si>
    <t>India domain account unlock, all helpdesk actions</t>
  </si>
  <si>
    <t>Received</t>
  </si>
  <si>
    <t>Richa Agarwal</t>
  </si>
  <si>
    <t>0522-6661503</t>
  </si>
  <si>
    <t>91-9044034418</t>
  </si>
  <si>
    <t>richa.agarwal1@tcs.com</t>
  </si>
  <si>
    <t>040-66671634</t>
  </si>
  <si>
    <t>91-8885067638</t>
  </si>
  <si>
    <t>Bala Peddigari</t>
  </si>
  <si>
    <t>91-9295081188</t>
  </si>
  <si>
    <t>bala.peddigari@tcs.com</t>
  </si>
  <si>
    <t>edwin.anand@tcs.com</t>
  </si>
  <si>
    <t>Access from Ultimatix</t>
  </si>
  <si>
    <t>3D printing</t>
  </si>
  <si>
    <t>Set up a 3D printing fab unit</t>
  </si>
  <si>
    <t>On Hold</t>
  </si>
  <si>
    <t>Sunil, Raghu did ground work. Many firms already in the market.</t>
  </si>
  <si>
    <t>Chili's, Indira Nagar</t>
  </si>
  <si>
    <t>The Fatty Bao, Indira Nagar</t>
  </si>
  <si>
    <t>Josyula Ramakrishna</t>
  </si>
  <si>
    <t>HiTech TEG</t>
  </si>
  <si>
    <t>91-8885067644</t>
  </si>
  <si>
    <t>MIT Sloan- CISR</t>
  </si>
  <si>
    <t>Nishant Verma (584648)</t>
  </si>
  <si>
    <t>nishant.verma1@tcs.com </t>
  </si>
  <si>
    <t xml:space="preserve">IBM Software </t>
  </si>
  <si>
    <t>Make of first bike?</t>
  </si>
  <si>
    <t>Honda</t>
  </si>
  <si>
    <t>For IBM software downloads</t>
  </si>
  <si>
    <t>APSRTC</t>
  </si>
  <si>
    <t>APSRTC ticketing</t>
  </si>
  <si>
    <t>Redbus.in</t>
  </si>
  <si>
    <t>Bus ticketing</t>
  </si>
  <si>
    <t>MIT- D Lab- IDIN</t>
  </si>
  <si>
    <t>International Development Innovation Network</t>
  </si>
  <si>
    <t>Micro grants for Innovators</t>
  </si>
  <si>
    <t>Innovation Management Group</t>
  </si>
  <si>
    <t>EA CoE &amp; IMG</t>
  </si>
  <si>
    <t>Harvard edX</t>
  </si>
  <si>
    <t>Free/Paid online courses</t>
  </si>
  <si>
    <t>google account</t>
  </si>
  <si>
    <t>Wordpress</t>
  </si>
  <si>
    <t>Travelogue, Poetry, Innovation?</t>
  </si>
  <si>
    <t>OneDrive</t>
  </si>
  <si>
    <t>Cloud storage and office online</t>
  </si>
  <si>
    <t>1 MG Road</t>
  </si>
  <si>
    <t>Oct'14</t>
  </si>
  <si>
    <t>Skype (old)</t>
  </si>
  <si>
    <t>knmanish@hotmail.com</t>
  </si>
  <si>
    <t>Goodreads</t>
  </si>
  <si>
    <t>Connected to fb</t>
  </si>
  <si>
    <t>Not approved</t>
  </si>
  <si>
    <t>Visa</t>
  </si>
  <si>
    <t>Diner's Club</t>
  </si>
  <si>
    <t>Audio Bridge</t>
  </si>
  <si>
    <t>080-6001 4444</t>
  </si>
  <si>
    <t>Dial in</t>
  </si>
  <si>
    <t>TEG</t>
  </si>
  <si>
    <t>IMG</t>
  </si>
  <si>
    <t>Stanford-Center for Professional Development</t>
  </si>
  <si>
    <t>knmanish (X255733)</t>
  </si>
  <si>
    <t>Innovista</t>
  </si>
  <si>
    <t>Tata Quality (tataquality.com)</t>
  </si>
  <si>
    <t>Mach#263</t>
  </si>
  <si>
    <t>Market View; PEAK</t>
  </si>
  <si>
    <t>Forrester Wave</t>
  </si>
  <si>
    <t>NEAT</t>
  </si>
  <si>
    <t>*6</t>
  </si>
  <si>
    <t>*3</t>
  </si>
  <si>
    <t>*2</t>
  </si>
  <si>
    <t>*1</t>
  </si>
  <si>
    <t>*8</t>
  </si>
  <si>
    <t>iCloud</t>
  </si>
  <si>
    <t>knmanish@icloud.com</t>
  </si>
  <si>
    <t>TCS a sponsor to Sloan</t>
  </si>
  <si>
    <t>Hype Cycle, Magic Quadrant; Marketscope</t>
  </si>
  <si>
    <t>Market Scape</t>
  </si>
  <si>
    <t>Ravi (483924)</t>
  </si>
  <si>
    <t>IT support- Pioneer</t>
  </si>
  <si>
    <t>Aberdeen</t>
  </si>
  <si>
    <t>Innovation, Mktg, Business</t>
  </si>
  <si>
    <t>Stanford University</t>
  </si>
  <si>
    <t>Code School (codeschool.com)</t>
  </si>
  <si>
    <t>Try R- Tutorials for R</t>
  </si>
  <si>
    <t>DataCamp (datacamp.com)</t>
  </si>
  <si>
    <t>gmail</t>
  </si>
  <si>
    <t>Course on R</t>
  </si>
  <si>
    <t>Software to Track, Manage, Bill &amp; Optimize Utility Computing resources</t>
  </si>
  <si>
    <t>Utility Computing</t>
  </si>
  <si>
    <t>Crawlers to track innovations/profile people-innovators??</t>
  </si>
  <si>
    <t>Open2Study.com</t>
  </si>
  <si>
    <t>linked in account</t>
  </si>
  <si>
    <t>Sudhakar Kolluru</t>
  </si>
  <si>
    <t>TEG- Cloud CoE</t>
  </si>
  <si>
    <t>Vidyasagar T</t>
  </si>
  <si>
    <t>TEG- Sharepoint CoE</t>
  </si>
  <si>
    <t>Ajay Parashar</t>
  </si>
  <si>
    <t>TEG- Big Data CoE</t>
  </si>
  <si>
    <t>022-6732 3192</t>
  </si>
  <si>
    <t>ajay.parashar@tcs.com</t>
  </si>
  <si>
    <t>Mahesh Gubba</t>
  </si>
  <si>
    <t>TEG EA CoE</t>
  </si>
  <si>
    <t>040-66671607</t>
  </si>
  <si>
    <t>91-9959711411</t>
  </si>
  <si>
    <t>kolluru.sudhakar@tcs.com</t>
  </si>
  <si>
    <t>040-66674517</t>
  </si>
  <si>
    <t>91-9849166950</t>
  </si>
  <si>
    <t>vidyasagar.t@tcs.com</t>
  </si>
  <si>
    <t>040-66671013</t>
  </si>
  <si>
    <t>mosaicHUB</t>
  </si>
  <si>
    <t>GitHub</t>
  </si>
  <si>
    <t>Tata Engage</t>
  </si>
  <si>
    <t>Tata group volunteering</t>
  </si>
  <si>
    <t>Edwin Anand (152709)</t>
  </si>
  <si>
    <t>Gilly's, Koramangala 5th Block</t>
  </si>
  <si>
    <t>Dec'14</t>
  </si>
  <si>
    <t>dyu art café, Koramangala</t>
  </si>
  <si>
    <t>Via Milano, Sony Centre, Koramangala</t>
  </si>
  <si>
    <t>Prost, Koramangala</t>
  </si>
  <si>
    <t>Nov'14</t>
  </si>
  <si>
    <t>Ascendas Park Square, ITPL</t>
  </si>
  <si>
    <t>July-Dec'14</t>
  </si>
  <si>
    <t>Bangalore</t>
  </si>
  <si>
    <t>Sidhartha Kumar Chowdhury</t>
  </si>
  <si>
    <t>Mohammed Thouseef</t>
  </si>
  <si>
    <t>91-7204777800</t>
  </si>
  <si>
    <t>91-9886487822</t>
  </si>
  <si>
    <t>refunded 44311</t>
  </si>
  <si>
    <t>Yammer</t>
  </si>
  <si>
    <t>yammer.com</t>
  </si>
  <si>
    <t>ebay.in</t>
  </si>
  <si>
    <t>knmanish2013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</si>
</sst>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. &quot;mmm&quot;. &quot;yyyy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name val="Tahom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10"/>
      <color rgb="FF141823"/>
      <name val="Arial"/>
      <family val="2"/>
    </font>
    <font>
      <sz val="9"/>
      <color rgb="FF60606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23"/>
        <bgColor indexed="55"/>
      </patternFill>
    </fill>
    <fill>
      <patternFill patternType="solid">
        <fgColor indexed="49"/>
        <bgColor indexed="11"/>
      </patternFill>
    </fill>
    <fill>
      <patternFill patternType="solid">
        <fgColor indexed="29"/>
        <bgColor indexed="52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29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4" fillId="0" borderId="0"/>
  </cellStyleXfs>
  <cellXfs count="120">
    <xf numFmtId="0" fontId="0" fillId="0" borderId="0" xfId="0"/>
    <xf numFmtId="0" fontId="5" fillId="0" borderId="0" xfId="1"/>
    <xf numFmtId="0" fontId="6" fillId="0" borderId="0" xfId="1" applyFont="1" applyAlignment="1">
      <alignment horizontal="center"/>
    </xf>
    <xf numFmtId="164" fontId="5" fillId="0" borderId="0" xfId="1" applyNumberFormat="1"/>
    <xf numFmtId="0" fontId="7" fillId="0" borderId="0" xfId="0" applyFont="1" applyAlignment="1">
      <alignment vertical="center"/>
    </xf>
    <xf numFmtId="0" fontId="5" fillId="2" borderId="0" xfId="1" applyFont="1" applyFill="1"/>
    <xf numFmtId="0" fontId="0" fillId="2" borderId="0" xfId="0" applyFont="1" applyFill="1"/>
    <xf numFmtId="3" fontId="0" fillId="0" borderId="0" xfId="0" applyNumberFormat="1"/>
    <xf numFmtId="0" fontId="5" fillId="3" borderId="0" xfId="1" applyFill="1"/>
    <xf numFmtId="0" fontId="0" fillId="3" borderId="0" xfId="0" applyFont="1" applyFill="1"/>
    <xf numFmtId="0" fontId="5" fillId="4" borderId="0" xfId="1" applyFont="1" applyFill="1"/>
    <xf numFmtId="0" fontId="0" fillId="4" borderId="0" xfId="0" applyFont="1" applyFill="1"/>
    <xf numFmtId="0" fontId="5" fillId="5" borderId="0" xfId="1" applyFont="1" applyFill="1"/>
    <xf numFmtId="0" fontId="0" fillId="5" borderId="0" xfId="0" applyFont="1" applyFill="1"/>
    <xf numFmtId="0" fontId="5" fillId="5" borderId="0" xfId="1" applyFon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8" fillId="0" borderId="0" xfId="0" applyFont="1"/>
    <xf numFmtId="0" fontId="5" fillId="6" borderId="0" xfId="1" applyFill="1"/>
    <xf numFmtId="0" fontId="5" fillId="7" borderId="0" xfId="1" applyFill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/>
    <xf numFmtId="0" fontId="5" fillId="0" borderId="2" xfId="1" applyBorder="1"/>
    <xf numFmtId="0" fontId="9" fillId="0" borderId="3" xfId="1" applyFont="1" applyBorder="1"/>
    <xf numFmtId="0" fontId="5" fillId="0" borderId="4" xfId="1" applyBorder="1"/>
    <xf numFmtId="0" fontId="5" fillId="0" borderId="5" xfId="1" applyBorder="1"/>
    <xf numFmtId="0" fontId="5" fillId="0" borderId="6" xfId="1" applyBorder="1"/>
    <xf numFmtId="0" fontId="5" fillId="0" borderId="7" xfId="1" applyBorder="1"/>
    <xf numFmtId="0" fontId="5" fillId="0" borderId="8" xfId="1" applyBorder="1"/>
    <xf numFmtId="0" fontId="5" fillId="0" borderId="9" xfId="1" applyBorder="1"/>
    <xf numFmtId="0" fontId="5" fillId="0" borderId="10" xfId="1" applyBorder="1"/>
    <xf numFmtId="9" fontId="5" fillId="0" borderId="2" xfId="1" applyNumberFormat="1" applyBorder="1"/>
    <xf numFmtId="0" fontId="5" fillId="8" borderId="7" xfId="1" applyFill="1" applyBorder="1"/>
    <xf numFmtId="0" fontId="5" fillId="9" borderId="7" xfId="1" applyFill="1" applyBorder="1"/>
    <xf numFmtId="0" fontId="9" fillId="0" borderId="0" xfId="1" applyFont="1" applyAlignment="1">
      <alignment horizontal="center"/>
    </xf>
    <xf numFmtId="0" fontId="10" fillId="0" borderId="0" xfId="2"/>
    <xf numFmtId="0" fontId="9" fillId="0" borderId="2" xfId="1" applyFont="1" applyBorder="1"/>
    <xf numFmtId="0" fontId="5" fillId="10" borderId="2" xfId="1" applyFill="1" applyBorder="1"/>
    <xf numFmtId="0" fontId="5" fillId="0" borderId="2" xfId="1" applyBorder="1" applyAlignment="1">
      <alignment horizontal="center" vertical="center"/>
    </xf>
    <xf numFmtId="0" fontId="5" fillId="11" borderId="2" xfId="1" applyFill="1" applyBorder="1"/>
    <xf numFmtId="0" fontId="5" fillId="11" borderId="2" xfId="1" applyNumberFormat="1" applyFill="1" applyBorder="1"/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5" fillId="10" borderId="6" xfId="1" applyFill="1" applyBorder="1"/>
    <xf numFmtId="0" fontId="5" fillId="10" borderId="7" xfId="1" applyFill="1" applyBorder="1"/>
    <xf numFmtId="0" fontId="5" fillId="11" borderId="7" xfId="1" applyFill="1" applyBorder="1"/>
    <xf numFmtId="0" fontId="9" fillId="0" borderId="11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left" vertical="center" wrapText="1"/>
    </xf>
    <xf numFmtId="16" fontId="0" fillId="0" borderId="0" xfId="0" applyNumberFormat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4" xfId="0" applyFont="1" applyFill="1" applyBorder="1"/>
    <xf numFmtId="0" fontId="0" fillId="0" borderId="0" xfId="0" applyFont="1" applyFill="1" applyBorder="1"/>
    <xf numFmtId="0" fontId="10" fillId="0" borderId="14" xfId="2" applyFill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14" xfId="0" applyFont="1" applyBorder="1"/>
    <xf numFmtId="0" fontId="10" fillId="0" borderId="14" xfId="2" applyBorder="1"/>
    <xf numFmtId="0" fontId="5" fillId="0" borderId="0" xfId="1" applyBorder="1"/>
    <xf numFmtId="2" fontId="5" fillId="8" borderId="7" xfId="1" applyNumberFormat="1" applyFill="1" applyBorder="1"/>
    <xf numFmtId="0" fontId="5" fillId="0" borderId="7" xfId="1" applyFill="1" applyBorder="1"/>
    <xf numFmtId="0" fontId="5" fillId="0" borderId="15" xfId="1" applyBorder="1"/>
    <xf numFmtId="0" fontId="9" fillId="0" borderId="7" xfId="1" applyFont="1" applyBorder="1" applyAlignment="1">
      <alignment horizontal="center"/>
    </xf>
    <xf numFmtId="9" fontId="9" fillId="0" borderId="2" xfId="1" applyNumberFormat="1" applyFont="1" applyBorder="1"/>
    <xf numFmtId="0" fontId="0" fillId="14" borderId="0" xfId="0" applyFill="1"/>
    <xf numFmtId="0" fontId="0" fillId="12" borderId="0" xfId="0" applyFill="1"/>
    <xf numFmtId="0" fontId="5" fillId="12" borderId="0" xfId="1" applyFill="1"/>
    <xf numFmtId="0" fontId="13" fillId="0" borderId="0" xfId="1" applyFont="1"/>
    <xf numFmtId="0" fontId="5" fillId="0" borderId="18" xfId="1" applyBorder="1"/>
    <xf numFmtId="0" fontId="5" fillId="0" borderId="19" xfId="1" applyBorder="1"/>
    <xf numFmtId="0" fontId="5" fillId="0" borderId="20" xfId="1" applyBorder="1"/>
    <xf numFmtId="0" fontId="5" fillId="0" borderId="21" xfId="1" applyBorder="1"/>
    <xf numFmtId="0" fontId="12" fillId="0" borderId="0" xfId="1" applyFont="1" applyFill="1" applyAlignment="1">
      <alignment horizontal="left"/>
    </xf>
    <xf numFmtId="0" fontId="9" fillId="0" borderId="2" xfId="1" applyFont="1" applyBorder="1" applyAlignment="1">
      <alignment horizontal="left" vertical="center"/>
    </xf>
    <xf numFmtId="0" fontId="5" fillId="0" borderId="2" xfId="1" applyFill="1" applyBorder="1"/>
    <xf numFmtId="0" fontId="5" fillId="16" borderId="2" xfId="1" applyFill="1" applyBorder="1"/>
    <xf numFmtId="0" fontId="5" fillId="13" borderId="2" xfId="1" applyFill="1" applyBorder="1"/>
    <xf numFmtId="0" fontId="9" fillId="0" borderId="7" xfId="1" applyFont="1" applyBorder="1"/>
    <xf numFmtId="0" fontId="5" fillId="15" borderId="9" xfId="1" applyFill="1" applyBorder="1"/>
    <xf numFmtId="0" fontId="9" fillId="0" borderId="10" xfId="1" applyFont="1" applyBorder="1"/>
    <xf numFmtId="0" fontId="12" fillId="0" borderId="0" xfId="1" applyFont="1" applyAlignment="1">
      <alignment horizontal="left"/>
    </xf>
    <xf numFmtId="0" fontId="0" fillId="0" borderId="0" xfId="0" applyNumberFormat="1"/>
    <xf numFmtId="0" fontId="4" fillId="0" borderId="0" xfId="3"/>
    <xf numFmtId="0" fontId="4" fillId="0" borderId="0" xfId="3" applyAlignment="1">
      <alignment wrapText="1"/>
    </xf>
    <xf numFmtId="0" fontId="11" fillId="0" borderId="0" xfId="3" applyFont="1" applyAlignment="1">
      <alignment horizontal="center" vertical="center" wrapText="1"/>
    </xf>
    <xf numFmtId="0" fontId="9" fillId="0" borderId="16" xfId="1" applyFont="1" applyBorder="1" applyAlignment="1">
      <alignment horizontal="left"/>
    </xf>
    <xf numFmtId="0" fontId="9" fillId="0" borderId="17" xfId="1" applyFont="1" applyBorder="1" applyAlignment="1">
      <alignment horizontal="center"/>
    </xf>
    <xf numFmtId="0" fontId="9" fillId="0" borderId="17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15" xfId="1" applyFont="1" applyBorder="1" applyAlignment="1">
      <alignment vertical="center" wrapText="1"/>
    </xf>
    <xf numFmtId="0" fontId="5" fillId="0" borderId="0" xfId="1" applyBorder="1" applyAlignment="1">
      <alignment horizontal="center" vertical="center"/>
    </xf>
    <xf numFmtId="10" fontId="5" fillId="0" borderId="0" xfId="1" applyNumberForma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12" fillId="0" borderId="15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5" fillId="0" borderId="21" xfId="1" applyBorder="1" applyAlignment="1">
      <alignment horizontal="center" vertical="center"/>
    </xf>
    <xf numFmtId="0" fontId="5" fillId="0" borderId="22" xfId="1" applyBorder="1"/>
    <xf numFmtId="0" fontId="9" fillId="0" borderId="6" xfId="1" applyFont="1" applyBorder="1"/>
    <xf numFmtId="0" fontId="14" fillId="17" borderId="23" xfId="0" applyFont="1" applyFill="1" applyBorder="1"/>
    <xf numFmtId="0" fontId="14" fillId="17" borderId="0" xfId="0" applyFont="1" applyFill="1" applyBorder="1"/>
    <xf numFmtId="0" fontId="0" fillId="18" borderId="0" xfId="0" applyFill="1"/>
    <xf numFmtId="0" fontId="0" fillId="13" borderId="0" xfId="0" applyFill="1"/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5" fillId="0" borderId="0" xfId="0" applyFont="1"/>
    <xf numFmtId="0" fontId="0" fillId="0" borderId="0" xfId="0" applyFont="1"/>
    <xf numFmtId="0" fontId="0" fillId="19" borderId="0" xfId="0" applyFill="1"/>
    <xf numFmtId="0" fontId="1" fillId="0" borderId="0" xfId="3" applyFont="1" applyAlignment="1">
      <alignment wrapText="1"/>
    </xf>
    <xf numFmtId="2" fontId="0" fillId="0" borderId="0" xfId="0" applyNumberFormat="1"/>
    <xf numFmtId="17" fontId="0" fillId="0" borderId="0" xfId="0" applyNumberFormat="1"/>
    <xf numFmtId="0" fontId="0" fillId="11" borderId="0" xfId="0" applyFill="1"/>
    <xf numFmtId="0" fontId="16" fillId="0" borderId="0" xfId="0" applyFont="1"/>
    <xf numFmtId="0" fontId="12" fillId="0" borderId="7" xfId="1" applyFont="1" applyBorder="1"/>
    <xf numFmtId="0" fontId="5" fillId="11" borderId="0" xfId="1" applyFill="1"/>
  </cellXfs>
  <cellStyles count="4">
    <cellStyle name="Excel Built-in Normal" xfId="1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Sl No"/>
    <tableColumn id="2" name="Portal"/>
    <tableColumn id="4" name="Email"/>
    <tableColumn id="3" name="User id"/>
    <tableColumn id="5" name="Password"/>
    <tableColumn id="6" name="Leads?"/>
    <tableColumn id="7" name="Remark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jay.parashar@tcs.com" TargetMode="External"/><Relationship Id="rId3" Type="http://schemas.openxmlformats.org/officeDocument/2006/relationships/hyperlink" Target="mailto:Innovate@HiTech" TargetMode="External"/><Relationship Id="rId7" Type="http://schemas.openxmlformats.org/officeDocument/2006/relationships/hyperlink" Target="mailto:edwin.anand@tcs.com" TargetMode="External"/><Relationship Id="rId2" Type="http://schemas.openxmlformats.org/officeDocument/2006/relationships/hyperlink" Target="mailto:pradeep.kote@tcs.com" TargetMode="External"/><Relationship Id="rId1" Type="http://schemas.openxmlformats.org/officeDocument/2006/relationships/hyperlink" Target="mailto:poornima.sinha@tcs.com" TargetMode="External"/><Relationship Id="rId6" Type="http://schemas.openxmlformats.org/officeDocument/2006/relationships/hyperlink" Target="mailto:bala.peddigari@tcs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richa.agarwal1@tcs.com" TargetMode="External"/><Relationship Id="rId10" Type="http://schemas.openxmlformats.org/officeDocument/2006/relationships/hyperlink" Target="mailto:vidyasagar.t@tcs.com" TargetMode="External"/><Relationship Id="rId4" Type="http://schemas.openxmlformats.org/officeDocument/2006/relationships/hyperlink" Target="mailto:maitreyi.gupta@tcs.com" TargetMode="External"/><Relationship Id="rId9" Type="http://schemas.openxmlformats.org/officeDocument/2006/relationships/hyperlink" Target="mailto:kolluru.sudhakar@tcs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knmanish@gmail.com" TargetMode="External"/><Relationship Id="rId18" Type="http://schemas.openxmlformats.org/officeDocument/2006/relationships/hyperlink" Target="mailto:manishchandra.k@tcs.com" TargetMode="External"/><Relationship Id="rId26" Type="http://schemas.openxmlformats.org/officeDocument/2006/relationships/hyperlink" Target="mailto:knmanish@hotmail.com" TargetMode="External"/><Relationship Id="rId39" Type="http://schemas.openxmlformats.org/officeDocument/2006/relationships/hyperlink" Target="mailto:manishchandra.k@tcs.com" TargetMode="External"/><Relationship Id="rId21" Type="http://schemas.openxmlformats.org/officeDocument/2006/relationships/hyperlink" Target="mailto:knmanish@yahoo.com" TargetMode="External"/><Relationship Id="rId34" Type="http://schemas.openxmlformats.org/officeDocument/2006/relationships/hyperlink" Target="mailto:knmanish@gmail.com" TargetMode="External"/><Relationship Id="rId7" Type="http://schemas.openxmlformats.org/officeDocument/2006/relationships/hyperlink" Target="mailto:manishchandra.k@tcs.com" TargetMode="External"/><Relationship Id="rId2" Type="http://schemas.openxmlformats.org/officeDocument/2006/relationships/hyperlink" Target="mailto:knmanish@gmail.com" TargetMode="External"/><Relationship Id="rId16" Type="http://schemas.openxmlformats.org/officeDocument/2006/relationships/hyperlink" Target="mailto:manishchandra.k@tcs.com" TargetMode="External"/><Relationship Id="rId20" Type="http://schemas.openxmlformats.org/officeDocument/2006/relationships/hyperlink" Target="mailto:knmanish@gmail.com" TargetMode="External"/><Relationship Id="rId29" Type="http://schemas.openxmlformats.org/officeDocument/2006/relationships/hyperlink" Target="mailto:manishchandra.k@tcs.com" TargetMode="External"/><Relationship Id="rId41" Type="http://schemas.openxmlformats.org/officeDocument/2006/relationships/table" Target="../tables/table1.xml"/><Relationship Id="rId1" Type="http://schemas.openxmlformats.org/officeDocument/2006/relationships/hyperlink" Target="mailto:knmanish@gmail.com" TargetMode="External"/><Relationship Id="rId6" Type="http://schemas.openxmlformats.org/officeDocument/2006/relationships/hyperlink" Target="mailto:manishchandra.k@tcs.com" TargetMode="External"/><Relationship Id="rId11" Type="http://schemas.openxmlformats.org/officeDocument/2006/relationships/hyperlink" Target="mailto:manishchandra.k@tcs.com" TargetMode="External"/><Relationship Id="rId24" Type="http://schemas.openxmlformats.org/officeDocument/2006/relationships/hyperlink" Target="mailto:knmanish@yahoo.com" TargetMode="External"/><Relationship Id="rId32" Type="http://schemas.openxmlformats.org/officeDocument/2006/relationships/hyperlink" Target="mailto:manishchandra.k@tcs.com" TargetMode="External"/><Relationship Id="rId37" Type="http://schemas.openxmlformats.org/officeDocument/2006/relationships/hyperlink" Target="mailto:knmanish@gmail.com" TargetMode="External"/><Relationship Id="rId40" Type="http://schemas.openxmlformats.org/officeDocument/2006/relationships/hyperlink" Target="mailto:knmanish@yahoo.com" TargetMode="External"/><Relationship Id="rId5" Type="http://schemas.openxmlformats.org/officeDocument/2006/relationships/hyperlink" Target="mailto:manishchandra.k@tcs.com" TargetMode="External"/><Relationship Id="rId15" Type="http://schemas.openxmlformats.org/officeDocument/2006/relationships/hyperlink" Target="mailto:manishchandra.k@tcs.com" TargetMode="External"/><Relationship Id="rId23" Type="http://schemas.openxmlformats.org/officeDocument/2006/relationships/hyperlink" Target="mailto:knmanish@gmail.com" TargetMode="External"/><Relationship Id="rId28" Type="http://schemas.openxmlformats.org/officeDocument/2006/relationships/hyperlink" Target="mailto:knmanish@gmail.com" TargetMode="External"/><Relationship Id="rId36" Type="http://schemas.openxmlformats.org/officeDocument/2006/relationships/hyperlink" Target="mailto:knmanish@gmail.com" TargetMode="External"/><Relationship Id="rId10" Type="http://schemas.openxmlformats.org/officeDocument/2006/relationships/hyperlink" Target="mailto:manishchandra.k@tcs.com" TargetMode="External"/><Relationship Id="rId19" Type="http://schemas.openxmlformats.org/officeDocument/2006/relationships/hyperlink" Target="mailto:manishchandra.k@tcs.com" TargetMode="External"/><Relationship Id="rId31" Type="http://schemas.openxmlformats.org/officeDocument/2006/relationships/hyperlink" Target="mailto:knmanish@icloud.com" TargetMode="External"/><Relationship Id="rId4" Type="http://schemas.openxmlformats.org/officeDocument/2006/relationships/hyperlink" Target="mailto:knmanish@gmail.com" TargetMode="External"/><Relationship Id="rId9" Type="http://schemas.openxmlformats.org/officeDocument/2006/relationships/hyperlink" Target="mailto:manishchandra.k@tcs.com" TargetMode="External"/><Relationship Id="rId14" Type="http://schemas.openxmlformats.org/officeDocument/2006/relationships/hyperlink" Target="mailto:manishchandra.k@tcs.com" TargetMode="External"/><Relationship Id="rId22" Type="http://schemas.openxmlformats.org/officeDocument/2006/relationships/hyperlink" Target="mailto:knmanish@yahoo.com" TargetMode="External"/><Relationship Id="rId27" Type="http://schemas.openxmlformats.org/officeDocument/2006/relationships/hyperlink" Target="mailto:knmanish@yahoo.com" TargetMode="External"/><Relationship Id="rId30" Type="http://schemas.openxmlformats.org/officeDocument/2006/relationships/hyperlink" Target="mailto:manishchandra.k@tcs.com" TargetMode="External"/><Relationship Id="rId35" Type="http://schemas.openxmlformats.org/officeDocument/2006/relationships/hyperlink" Target="mailto:knmanish@yahoo.com" TargetMode="External"/><Relationship Id="rId8" Type="http://schemas.openxmlformats.org/officeDocument/2006/relationships/hyperlink" Target="mailto:manishchandra.k@tcs.com" TargetMode="External"/><Relationship Id="rId3" Type="http://schemas.openxmlformats.org/officeDocument/2006/relationships/hyperlink" Target="mailto:knmanish@yahoo.com" TargetMode="External"/><Relationship Id="rId12" Type="http://schemas.openxmlformats.org/officeDocument/2006/relationships/hyperlink" Target="mailto:manishchandra.k@tcs.com" TargetMode="External"/><Relationship Id="rId17" Type="http://schemas.openxmlformats.org/officeDocument/2006/relationships/hyperlink" Target="mailto:manishchandra.k@tcs.com" TargetMode="External"/><Relationship Id="rId25" Type="http://schemas.openxmlformats.org/officeDocument/2006/relationships/hyperlink" Target="mailto:knmanish@yahoo.com" TargetMode="External"/><Relationship Id="rId33" Type="http://schemas.openxmlformats.org/officeDocument/2006/relationships/hyperlink" Target="mailto:manishchandra.k@tcs.com" TargetMode="External"/><Relationship Id="rId38" Type="http://schemas.openxmlformats.org/officeDocument/2006/relationships/hyperlink" Target="mailto:manishchandra.k@t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37" workbookViewId="0">
      <selection activeCell="C51" sqref="C51:G62"/>
    </sheetView>
  </sheetViews>
  <sheetFormatPr defaultColWidth="8.7109375" defaultRowHeight="15" x14ac:dyDescent="0.25"/>
  <cols>
    <col min="1" max="1" width="6.85546875" style="1" customWidth="1"/>
    <col min="2" max="2" width="16.85546875" style="1" customWidth="1"/>
    <col min="3" max="3" width="35.5703125" style="1" customWidth="1"/>
    <col min="4" max="4" width="14.7109375" style="1" customWidth="1"/>
    <col min="5" max="7" width="12" style="1" customWidth="1"/>
    <col min="8" max="8" width="14.28515625" style="1" customWidth="1"/>
    <col min="9" max="9" width="24.42578125" style="1" customWidth="1"/>
    <col min="10" max="10" width="14.7109375" style="1" customWidth="1"/>
    <col min="11" max="11" width="12" style="1" customWidth="1"/>
    <col min="12" max="12" width="11" style="1" customWidth="1"/>
    <col min="13" max="16384" width="8.7109375" style="1"/>
  </cols>
  <sheetData>
    <row r="1" spans="2:12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3">
        <v>41852</v>
      </c>
      <c r="I2" s="1">
        <v>8088445474</v>
      </c>
      <c r="J2" s="1" t="s">
        <v>17</v>
      </c>
      <c r="K2" s="1" t="s">
        <v>18</v>
      </c>
      <c r="L2" s="1" t="s">
        <v>19</v>
      </c>
    </row>
    <row r="3" spans="2:12" x14ac:dyDescent="0.25">
      <c r="B3" s="1" t="s">
        <v>20</v>
      </c>
      <c r="D3" s="1" t="s">
        <v>21</v>
      </c>
      <c r="E3" s="1">
        <v>9000</v>
      </c>
      <c r="F3" s="1">
        <v>30000</v>
      </c>
      <c r="G3" s="1" t="s">
        <v>22</v>
      </c>
      <c r="H3" s="3"/>
      <c r="I3" s="1">
        <v>9742144000</v>
      </c>
      <c r="J3" s="1" t="s">
        <v>23</v>
      </c>
      <c r="K3" s="1" t="s">
        <v>24</v>
      </c>
      <c r="L3" s="1" t="s">
        <v>25</v>
      </c>
    </row>
    <row r="4" spans="2:12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40000</v>
      </c>
      <c r="G4" s="1" t="s">
        <v>22</v>
      </c>
      <c r="H4" s="3">
        <v>41852</v>
      </c>
      <c r="I4" s="1" t="s">
        <v>30</v>
      </c>
      <c r="J4" s="1" t="s">
        <v>31</v>
      </c>
      <c r="K4" s="1" t="s">
        <v>32</v>
      </c>
      <c r="L4" s="1" t="s">
        <v>19</v>
      </c>
    </row>
    <row r="5" spans="2:12" x14ac:dyDescent="0.25">
      <c r="H5" s="3"/>
    </row>
    <row r="6" spans="2:12" x14ac:dyDescent="0.25">
      <c r="B6" s="1" t="s">
        <v>33</v>
      </c>
    </row>
    <row r="7" spans="2:12" x14ac:dyDescent="0.25">
      <c r="B7" s="1" t="s">
        <v>34</v>
      </c>
      <c r="C7" s="4"/>
      <c r="E7" s="1">
        <v>7500</v>
      </c>
      <c r="I7" s="1" t="s">
        <v>35</v>
      </c>
      <c r="L7" s="1" t="s">
        <v>36</v>
      </c>
    </row>
    <row r="8" spans="2:12" x14ac:dyDescent="0.25">
      <c r="B8" s="1" t="s">
        <v>37</v>
      </c>
      <c r="C8" s="4" t="s">
        <v>38</v>
      </c>
      <c r="E8" s="1">
        <v>10000</v>
      </c>
      <c r="I8" t="s">
        <v>39</v>
      </c>
      <c r="J8" s="1" t="s">
        <v>40</v>
      </c>
      <c r="L8" s="1" t="s">
        <v>41</v>
      </c>
    </row>
    <row r="9" spans="2:12" x14ac:dyDescent="0.25">
      <c r="L9" s="1">
        <v>3</v>
      </c>
    </row>
    <row r="10" spans="2:12" x14ac:dyDescent="0.25">
      <c r="B10" s="1" t="s">
        <v>42</v>
      </c>
    </row>
    <row r="11" spans="2:12" x14ac:dyDescent="0.25">
      <c r="E11" s="1">
        <v>7500</v>
      </c>
      <c r="I11" t="s">
        <v>43</v>
      </c>
      <c r="J11" s="1" t="s">
        <v>44</v>
      </c>
      <c r="L11" s="1" t="s">
        <v>45</v>
      </c>
    </row>
    <row r="12" spans="2:12" x14ac:dyDescent="0.25">
      <c r="E12" s="1">
        <v>8600</v>
      </c>
      <c r="F12" s="1">
        <v>10000</v>
      </c>
      <c r="I12" t="s">
        <v>46</v>
      </c>
      <c r="J12" s="1" t="s">
        <v>47</v>
      </c>
      <c r="L12" s="1" t="s">
        <v>45</v>
      </c>
    </row>
    <row r="13" spans="2:12" x14ac:dyDescent="0.25">
      <c r="E13" s="1">
        <v>8000</v>
      </c>
      <c r="F13" s="1">
        <v>0</v>
      </c>
      <c r="I13" t="s">
        <v>46</v>
      </c>
      <c r="J13" s="1" t="s">
        <v>47</v>
      </c>
    </row>
    <row r="14" spans="2:12" x14ac:dyDescent="0.25">
      <c r="E14" s="1">
        <v>7000</v>
      </c>
      <c r="F14" s="1">
        <v>40000</v>
      </c>
      <c r="I14" t="s">
        <v>48</v>
      </c>
      <c r="J14" s="1" t="s">
        <v>49</v>
      </c>
      <c r="L14" s="1" t="s">
        <v>36</v>
      </c>
    </row>
    <row r="16" spans="2:12" x14ac:dyDescent="0.25">
      <c r="I16"/>
    </row>
    <row r="17" spans="2:12" x14ac:dyDescent="0.25">
      <c r="B17" s="5" t="s">
        <v>50</v>
      </c>
      <c r="C17" s="5"/>
      <c r="D17" s="5"/>
      <c r="E17" s="5"/>
      <c r="F17" s="5"/>
      <c r="G17" s="5"/>
      <c r="H17" s="5"/>
      <c r="I17" s="6" t="s">
        <v>51</v>
      </c>
    </row>
    <row r="18" spans="2:12" x14ac:dyDescent="0.25">
      <c r="B18" s="1" t="s">
        <v>52</v>
      </c>
      <c r="E18" s="7">
        <v>6000</v>
      </c>
      <c r="I18" t="s">
        <v>53</v>
      </c>
      <c r="J18" s="1" t="s">
        <v>54</v>
      </c>
      <c r="L18" s="1" t="s">
        <v>55</v>
      </c>
    </row>
    <row r="19" spans="2:12" x14ac:dyDescent="0.25">
      <c r="E19" s="8">
        <v>7500</v>
      </c>
      <c r="F19" s="8"/>
      <c r="G19" s="8"/>
      <c r="H19" s="8"/>
      <c r="I19" s="9" t="s">
        <v>56</v>
      </c>
      <c r="J19" s="8"/>
      <c r="K19" s="8"/>
      <c r="L19" s="8" t="s">
        <v>57</v>
      </c>
    </row>
    <row r="20" spans="2:12" x14ac:dyDescent="0.25">
      <c r="C20" s="10" t="s">
        <v>58</v>
      </c>
      <c r="D20" s="10"/>
      <c r="E20" s="10">
        <v>6000</v>
      </c>
      <c r="F20" s="10">
        <v>25000</v>
      </c>
      <c r="G20" s="10" t="s">
        <v>59</v>
      </c>
      <c r="H20" s="10"/>
      <c r="I20" s="11" t="s">
        <v>60</v>
      </c>
      <c r="J20" s="10" t="s">
        <v>61</v>
      </c>
    </row>
    <row r="21" spans="2:12" x14ac:dyDescent="0.25">
      <c r="I21"/>
    </row>
    <row r="22" spans="2:12" x14ac:dyDescent="0.25">
      <c r="B22" s="12" t="s">
        <v>62</v>
      </c>
      <c r="C22" s="12"/>
      <c r="D22" s="12"/>
      <c r="E22" s="12">
        <v>5500</v>
      </c>
      <c r="F22" s="12">
        <v>20000</v>
      </c>
      <c r="G22" s="12"/>
      <c r="H22" s="12"/>
      <c r="I22" s="13" t="s">
        <v>63</v>
      </c>
    </row>
    <row r="23" spans="2:12" x14ac:dyDescent="0.25">
      <c r="B23" s="5" t="s">
        <v>64</v>
      </c>
      <c r="C23" s="5"/>
      <c r="D23" s="5"/>
      <c r="E23" s="5">
        <v>5500</v>
      </c>
      <c r="F23" s="5"/>
      <c r="G23" s="5"/>
      <c r="H23" s="5"/>
      <c r="I23" s="6" t="s">
        <v>65</v>
      </c>
    </row>
    <row r="24" spans="2:12" x14ac:dyDescent="0.25">
      <c r="B24" s="5" t="s">
        <v>66</v>
      </c>
      <c r="C24" s="5"/>
      <c r="D24" s="5"/>
      <c r="E24" s="5">
        <v>7500</v>
      </c>
      <c r="F24" s="5"/>
      <c r="G24" s="5"/>
      <c r="H24" s="5"/>
      <c r="I24" s="6" t="s">
        <v>67</v>
      </c>
    </row>
    <row r="25" spans="2:12" x14ac:dyDescent="0.25">
      <c r="B25" s="12" t="s">
        <v>68</v>
      </c>
      <c r="C25" s="12"/>
      <c r="D25" s="12"/>
      <c r="E25" s="12">
        <v>6000</v>
      </c>
      <c r="F25" s="12"/>
      <c r="G25" s="12"/>
      <c r="H25" s="12"/>
      <c r="I25" s="13" t="s">
        <v>69</v>
      </c>
    </row>
    <row r="26" spans="2:12" x14ac:dyDescent="0.25">
      <c r="B26" s="12" t="s">
        <v>70</v>
      </c>
      <c r="C26" s="12"/>
      <c r="D26" s="12"/>
      <c r="E26" s="12">
        <v>6000</v>
      </c>
      <c r="F26" s="12"/>
      <c r="G26" s="12"/>
      <c r="H26" s="12"/>
      <c r="I26" s="13" t="s">
        <v>71</v>
      </c>
    </row>
    <row r="27" spans="2:12" x14ac:dyDescent="0.25">
      <c r="B27" s="12"/>
      <c r="C27" s="12"/>
      <c r="D27" s="12"/>
      <c r="E27" s="12">
        <v>6500</v>
      </c>
      <c r="F27" s="12"/>
      <c r="G27" s="12"/>
      <c r="H27" s="12"/>
      <c r="I27" s="13" t="s">
        <v>65</v>
      </c>
    </row>
    <row r="31" spans="2:12" x14ac:dyDescent="0.25">
      <c r="C31" s="2" t="s">
        <v>72</v>
      </c>
    </row>
    <row r="32" spans="2:12" x14ac:dyDescent="0.25">
      <c r="C32" s="1" t="s">
        <v>73</v>
      </c>
    </row>
    <row r="33" spans="2:10" x14ac:dyDescent="0.25">
      <c r="C33" s="1" t="s">
        <v>74</v>
      </c>
    </row>
    <row r="34" spans="2:10" x14ac:dyDescent="0.25">
      <c r="C34" s="1" t="s">
        <v>75</v>
      </c>
    </row>
    <row r="35" spans="2:10" x14ac:dyDescent="0.25">
      <c r="C35" s="1" t="s">
        <v>76</v>
      </c>
    </row>
    <row r="36" spans="2:10" x14ac:dyDescent="0.25">
      <c r="C36" s="1" t="s">
        <v>77</v>
      </c>
    </row>
    <row r="37" spans="2:10" x14ac:dyDescent="0.25">
      <c r="C37" s="1" t="s">
        <v>78</v>
      </c>
    </row>
    <row r="38" spans="2:10" x14ac:dyDescent="0.25">
      <c r="C38" s="1" t="s">
        <v>79</v>
      </c>
    </row>
    <row r="39" spans="2:10" x14ac:dyDescent="0.25">
      <c r="C39" s="1" t="s">
        <v>80</v>
      </c>
    </row>
    <row r="42" spans="2:10" x14ac:dyDescent="0.25">
      <c r="B42" s="1" t="s">
        <v>81</v>
      </c>
      <c r="C42" s="1" t="s">
        <v>82</v>
      </c>
      <c r="F42" t="s">
        <v>83</v>
      </c>
      <c r="I42" s="1" t="s">
        <v>84</v>
      </c>
    </row>
    <row r="43" spans="2:10" x14ac:dyDescent="0.25">
      <c r="B43" s="1">
        <v>1</v>
      </c>
      <c r="C43" s="1" t="s">
        <v>85</v>
      </c>
      <c r="E43" s="1">
        <v>8000</v>
      </c>
      <c r="F43" s="1">
        <v>30000</v>
      </c>
      <c r="G43" s="1" t="s">
        <v>86</v>
      </c>
      <c r="H43" s="1" t="s">
        <v>87</v>
      </c>
      <c r="J43" s="1" t="s">
        <v>88</v>
      </c>
    </row>
    <row r="44" spans="2:10" x14ac:dyDescent="0.25">
      <c r="B44" s="1">
        <v>2</v>
      </c>
      <c r="C44" s="1" t="s">
        <v>89</v>
      </c>
      <c r="E44" s="1" t="s">
        <v>90</v>
      </c>
      <c r="F44" s="1">
        <v>30000</v>
      </c>
      <c r="H44" s="1" t="s">
        <v>91</v>
      </c>
      <c r="J44" s="1" t="s">
        <v>92</v>
      </c>
    </row>
    <row r="51" spans="3:7" x14ac:dyDescent="0.25">
      <c r="C51" s="2" t="s">
        <v>93</v>
      </c>
      <c r="D51" s="2" t="s">
        <v>94</v>
      </c>
      <c r="E51" s="2" t="s">
        <v>95</v>
      </c>
      <c r="F51" s="2" t="s">
        <v>96</v>
      </c>
      <c r="G51" s="2" t="s">
        <v>97</v>
      </c>
    </row>
    <row r="52" spans="3:7" x14ac:dyDescent="0.25">
      <c r="C52" s="1" t="s">
        <v>98</v>
      </c>
    </row>
    <row r="53" spans="3:7" x14ac:dyDescent="0.25">
      <c r="C53" s="1" t="s">
        <v>99</v>
      </c>
    </row>
    <row r="54" spans="3:7" x14ac:dyDescent="0.25">
      <c r="C54" s="1" t="s">
        <v>100</v>
      </c>
      <c r="F54" s="1">
        <v>1500</v>
      </c>
      <c r="G54" s="1">
        <v>2000</v>
      </c>
    </row>
    <row r="55" spans="3:7" x14ac:dyDescent="0.25">
      <c r="C55" s="1" t="s">
        <v>101</v>
      </c>
      <c r="F55" s="1">
        <f>40+80+70</f>
        <v>190</v>
      </c>
      <c r="G55" s="1">
        <f>40+80+40</f>
        <v>160</v>
      </c>
    </row>
    <row r="56" spans="3:7" x14ac:dyDescent="0.25">
      <c r="C56" s="1" t="s">
        <v>102</v>
      </c>
    </row>
    <row r="57" spans="3:7" x14ac:dyDescent="0.25">
      <c r="C57" s="1" t="s">
        <v>103</v>
      </c>
      <c r="F57" s="1">
        <v>60</v>
      </c>
      <c r="G57" s="1">
        <v>60</v>
      </c>
    </row>
    <row r="58" spans="3:7" x14ac:dyDescent="0.25">
      <c r="C58" s="1" t="s">
        <v>104</v>
      </c>
      <c r="F58" s="1">
        <v>140</v>
      </c>
      <c r="G58" s="1">
        <v>140</v>
      </c>
    </row>
    <row r="59" spans="3:7" x14ac:dyDescent="0.25">
      <c r="C59" s="1" t="s">
        <v>105</v>
      </c>
      <c r="F59" s="1">
        <v>1000</v>
      </c>
      <c r="G59" s="1">
        <v>700</v>
      </c>
    </row>
    <row r="60" spans="3:7" x14ac:dyDescent="0.25">
      <c r="C60" s="1" t="s">
        <v>106</v>
      </c>
      <c r="F60" s="1">
        <v>1000</v>
      </c>
      <c r="G60" s="1">
        <v>1300</v>
      </c>
    </row>
    <row r="62" spans="3:7" x14ac:dyDescent="0.25">
      <c r="D62" s="14" t="s">
        <v>107</v>
      </c>
      <c r="E62" s="14" t="s">
        <v>108</v>
      </c>
      <c r="F62" s="14" t="s">
        <v>109</v>
      </c>
      <c r="G62" s="15" t="s">
        <v>110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" sqref="B2"/>
    </sheetView>
  </sheetViews>
  <sheetFormatPr defaultRowHeight="12.75" x14ac:dyDescent="0.2"/>
  <cols>
    <col min="2" max="2" width="54.42578125" customWidth="1"/>
    <col min="3" max="3" width="48.7109375" customWidth="1"/>
    <col min="4" max="4" width="32.28515625" customWidth="1"/>
    <col min="5" max="5" width="52.85546875" customWidth="1"/>
  </cols>
  <sheetData>
    <row r="1" spans="1:5" x14ac:dyDescent="0.2">
      <c r="A1" s="16" t="s">
        <v>343</v>
      </c>
    </row>
    <row r="2" spans="1:5" s="19" customFormat="1" x14ac:dyDescent="0.2">
      <c r="B2" s="19" t="s">
        <v>344</v>
      </c>
      <c r="C2" s="19" t="s">
        <v>345</v>
      </c>
      <c r="D2" s="19" t="s">
        <v>347</v>
      </c>
      <c r="E2" s="19" t="s">
        <v>346</v>
      </c>
    </row>
    <row r="3" spans="1:5" x14ac:dyDescent="0.2">
      <c r="A3">
        <v>1</v>
      </c>
      <c r="B3" s="110" t="s">
        <v>372</v>
      </c>
      <c r="C3" s="110" t="s">
        <v>382</v>
      </c>
      <c r="D3" s="110" t="s">
        <v>393</v>
      </c>
      <c r="E3" s="110" t="s">
        <v>402</v>
      </c>
    </row>
    <row r="4" spans="1:5" x14ac:dyDescent="0.2">
      <c r="A4">
        <v>2</v>
      </c>
      <c r="B4" s="111" t="s">
        <v>373</v>
      </c>
      <c r="C4" s="110" t="s">
        <v>383</v>
      </c>
      <c r="D4" s="110" t="s">
        <v>394</v>
      </c>
      <c r="E4" s="110" t="s">
        <v>403</v>
      </c>
    </row>
    <row r="5" spans="1:5" x14ac:dyDescent="0.2">
      <c r="A5">
        <v>3</v>
      </c>
      <c r="B5" s="110" t="s">
        <v>374</v>
      </c>
      <c r="C5" s="110" t="s">
        <v>384</v>
      </c>
      <c r="D5" s="110" t="s">
        <v>395</v>
      </c>
      <c r="E5" s="110" t="s">
        <v>404</v>
      </c>
    </row>
    <row r="6" spans="1:5" x14ac:dyDescent="0.2">
      <c r="A6">
        <v>4</v>
      </c>
      <c r="B6" s="110" t="s">
        <v>375</v>
      </c>
      <c r="C6" s="110" t="s">
        <v>385</v>
      </c>
      <c r="D6" s="110" t="s">
        <v>396</v>
      </c>
      <c r="E6" s="110" t="s">
        <v>405</v>
      </c>
    </row>
    <row r="7" spans="1:5" x14ac:dyDescent="0.2">
      <c r="A7">
        <v>5</v>
      </c>
      <c r="B7" s="110" t="s">
        <v>376</v>
      </c>
      <c r="C7" s="110" t="s">
        <v>386</v>
      </c>
      <c r="D7" s="110" t="s">
        <v>397</v>
      </c>
      <c r="E7" s="110" t="s">
        <v>406</v>
      </c>
    </row>
    <row r="8" spans="1:5" x14ac:dyDescent="0.2">
      <c r="A8">
        <v>6</v>
      </c>
      <c r="B8" s="110" t="s">
        <v>377</v>
      </c>
      <c r="C8" s="110" t="s">
        <v>387</v>
      </c>
      <c r="D8" s="110" t="s">
        <v>398</v>
      </c>
      <c r="E8" s="110" t="s">
        <v>407</v>
      </c>
    </row>
    <row r="9" spans="1:5" x14ac:dyDescent="0.2">
      <c r="A9">
        <v>7</v>
      </c>
      <c r="B9" s="110" t="s">
        <v>378</v>
      </c>
      <c r="C9" s="110" t="s">
        <v>388</v>
      </c>
      <c r="D9" s="110" t="s">
        <v>399</v>
      </c>
      <c r="E9" s="110" t="s">
        <v>408</v>
      </c>
    </row>
    <row r="10" spans="1:5" x14ac:dyDescent="0.2">
      <c r="A10">
        <v>8</v>
      </c>
      <c r="B10" s="110" t="s">
        <v>379</v>
      </c>
      <c r="C10" s="110" t="s">
        <v>389</v>
      </c>
      <c r="D10" s="110" t="s">
        <v>400</v>
      </c>
      <c r="E10" s="110" t="s">
        <v>409</v>
      </c>
    </row>
    <row r="11" spans="1:5" x14ac:dyDescent="0.2">
      <c r="A11">
        <v>9</v>
      </c>
      <c r="B11" s="110" t="s">
        <v>380</v>
      </c>
      <c r="C11" s="110" t="s">
        <v>390</v>
      </c>
      <c r="D11" s="110" t="s">
        <v>401</v>
      </c>
      <c r="E11" s="110" t="s">
        <v>410</v>
      </c>
    </row>
    <row r="12" spans="1:5" x14ac:dyDescent="0.2">
      <c r="A12">
        <v>10</v>
      </c>
      <c r="B12" s="110" t="s">
        <v>381</v>
      </c>
      <c r="C12" s="110" t="s">
        <v>391</v>
      </c>
      <c r="D12" s="110" t="s">
        <v>392</v>
      </c>
      <c r="E12" s="110" t="s">
        <v>411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27" sqref="B27"/>
    </sheetView>
  </sheetViews>
  <sheetFormatPr defaultRowHeight="12.75" x14ac:dyDescent="0.2"/>
  <cols>
    <col min="1" max="1" width="10.140625" bestFit="1" customWidth="1"/>
    <col min="2" max="2" width="31" customWidth="1"/>
    <col min="3" max="3" width="11.7109375" customWidth="1"/>
    <col min="4" max="4" width="9.5703125" customWidth="1"/>
    <col min="5" max="5" width="28.5703125" customWidth="1"/>
    <col min="8" max="8" width="16" bestFit="1" customWidth="1"/>
  </cols>
  <sheetData>
    <row r="1" spans="1:4" s="53" customFormat="1" x14ac:dyDescent="0.2">
      <c r="A1" s="53" t="s">
        <v>178</v>
      </c>
      <c r="B1" s="53" t="s">
        <v>259</v>
      </c>
      <c r="C1" s="53" t="s">
        <v>258</v>
      </c>
    </row>
    <row r="2" spans="1:4" x14ac:dyDescent="0.2">
      <c r="A2">
        <v>1</v>
      </c>
      <c r="B2" t="s">
        <v>257</v>
      </c>
      <c r="C2" s="52">
        <v>41867</v>
      </c>
    </row>
    <row r="3" spans="1:4" x14ac:dyDescent="0.2">
      <c r="A3">
        <v>2</v>
      </c>
      <c r="B3" t="s">
        <v>256</v>
      </c>
    </row>
    <row r="4" spans="1:4" x14ac:dyDescent="0.2">
      <c r="A4">
        <v>3</v>
      </c>
      <c r="B4" t="s">
        <v>255</v>
      </c>
    </row>
    <row r="5" spans="1:4" x14ac:dyDescent="0.2">
      <c r="A5">
        <v>4</v>
      </c>
      <c r="B5" t="s">
        <v>254</v>
      </c>
    </row>
    <row r="6" spans="1:4" x14ac:dyDescent="0.2">
      <c r="A6">
        <v>5</v>
      </c>
      <c r="B6" t="s">
        <v>253</v>
      </c>
      <c r="C6" s="51">
        <v>41867</v>
      </c>
    </row>
    <row r="7" spans="1:4" x14ac:dyDescent="0.2">
      <c r="A7">
        <v>6</v>
      </c>
      <c r="B7" t="s">
        <v>252</v>
      </c>
      <c r="C7" s="51">
        <v>41867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  <c r="B10" t="s">
        <v>251</v>
      </c>
    </row>
    <row r="11" spans="1:4" x14ac:dyDescent="0.2">
      <c r="A11">
        <v>10</v>
      </c>
      <c r="B11" t="s">
        <v>250</v>
      </c>
      <c r="C11" s="52">
        <v>41867</v>
      </c>
    </row>
    <row r="12" spans="1:4" x14ac:dyDescent="0.2">
      <c r="A12">
        <v>11</v>
      </c>
      <c r="B12" t="s">
        <v>249</v>
      </c>
      <c r="C12" s="52">
        <v>41868</v>
      </c>
      <c r="D12" s="115">
        <v>41974</v>
      </c>
    </row>
    <row r="13" spans="1:4" x14ac:dyDescent="0.2">
      <c r="A13">
        <v>12</v>
      </c>
    </row>
    <row r="14" spans="1:4" x14ac:dyDescent="0.2">
      <c r="A14">
        <v>13</v>
      </c>
    </row>
    <row r="15" spans="1:4" x14ac:dyDescent="0.2">
      <c r="A15">
        <v>14</v>
      </c>
    </row>
    <row r="16" spans="1:4" x14ac:dyDescent="0.2">
      <c r="A16">
        <v>15</v>
      </c>
    </row>
    <row r="18" spans="2:8" x14ac:dyDescent="0.2">
      <c r="B18" s="16" t="s">
        <v>248</v>
      </c>
      <c r="E18" s="16" t="s">
        <v>432</v>
      </c>
    </row>
    <row r="19" spans="2:8" x14ac:dyDescent="0.2">
      <c r="B19" t="s">
        <v>247</v>
      </c>
      <c r="C19" t="s">
        <v>240</v>
      </c>
      <c r="E19" t="s">
        <v>436</v>
      </c>
      <c r="F19" t="s">
        <v>437</v>
      </c>
    </row>
    <row r="20" spans="2:8" x14ac:dyDescent="0.2">
      <c r="B20" t="s">
        <v>246</v>
      </c>
      <c r="C20" t="s">
        <v>240</v>
      </c>
      <c r="E20" t="s">
        <v>434</v>
      </c>
      <c r="F20" t="s">
        <v>155</v>
      </c>
    </row>
    <row r="21" spans="2:8" x14ac:dyDescent="0.2">
      <c r="B21" t="s">
        <v>245</v>
      </c>
      <c r="C21" t="s">
        <v>244</v>
      </c>
      <c r="E21" t="s">
        <v>433</v>
      </c>
      <c r="F21" t="s">
        <v>155</v>
      </c>
      <c r="H21" s="16"/>
    </row>
    <row r="22" spans="2:8" x14ac:dyDescent="0.2">
      <c r="B22" t="s">
        <v>243</v>
      </c>
      <c r="C22" t="s">
        <v>242</v>
      </c>
      <c r="E22" t="s">
        <v>435</v>
      </c>
      <c r="F22" t="s">
        <v>156</v>
      </c>
    </row>
    <row r="23" spans="2:8" x14ac:dyDescent="0.2">
      <c r="B23" t="s">
        <v>241</v>
      </c>
      <c r="C23" t="s">
        <v>240</v>
      </c>
      <c r="E23" t="s">
        <v>431</v>
      </c>
      <c r="F23" t="s">
        <v>156</v>
      </c>
    </row>
    <row r="24" spans="2:8" x14ac:dyDescent="0.2">
      <c r="B24" t="s">
        <v>239</v>
      </c>
      <c r="C24" t="s">
        <v>238</v>
      </c>
      <c r="E24" t="s">
        <v>438</v>
      </c>
      <c r="F24" t="s">
        <v>156</v>
      </c>
    </row>
    <row r="25" spans="2:8" x14ac:dyDescent="0.2">
      <c r="B25" t="s">
        <v>490</v>
      </c>
      <c r="C25" t="s">
        <v>491</v>
      </c>
      <c r="E25" t="s">
        <v>462</v>
      </c>
      <c r="F25" t="s">
        <v>158</v>
      </c>
    </row>
    <row r="26" spans="2:8" x14ac:dyDescent="0.2">
      <c r="B26" t="s">
        <v>565</v>
      </c>
      <c r="C26" t="s">
        <v>566</v>
      </c>
      <c r="E26" t="s">
        <v>463</v>
      </c>
      <c r="F26" t="s">
        <v>158</v>
      </c>
    </row>
    <row r="28" spans="2:8" x14ac:dyDescent="0.2">
      <c r="E28" t="s">
        <v>563</v>
      </c>
      <c r="F28" t="s">
        <v>564</v>
      </c>
    </row>
    <row r="29" spans="2:8" x14ac:dyDescent="0.2">
      <c r="E29" t="s">
        <v>559</v>
      </c>
      <c r="F29" t="s">
        <v>560</v>
      </c>
    </row>
    <row r="30" spans="2:8" x14ac:dyDescent="0.2">
      <c r="E30" s="116" t="s">
        <v>561</v>
      </c>
      <c r="F30" t="s">
        <v>560</v>
      </c>
    </row>
    <row r="31" spans="2:8" x14ac:dyDescent="0.2">
      <c r="E31" s="116" t="s">
        <v>562</v>
      </c>
      <c r="F31" t="s">
        <v>560</v>
      </c>
    </row>
    <row r="33" spans="1:9" x14ac:dyDescent="0.2">
      <c r="I33" s="16"/>
    </row>
    <row r="47" spans="1:9" x14ac:dyDescent="0.2">
      <c r="A47" s="51"/>
    </row>
    <row r="48" spans="1:9" x14ac:dyDescent="0.2">
      <c r="A48" s="51"/>
    </row>
    <row r="49" spans="1:1" x14ac:dyDescent="0.2">
      <c r="A49" s="51"/>
    </row>
    <row r="50" spans="1:1" x14ac:dyDescent="0.2">
      <c r="A50" s="51"/>
    </row>
    <row r="51" spans="1:1" x14ac:dyDescent="0.2">
      <c r="A51" s="51"/>
    </row>
    <row r="52" spans="1:1" x14ac:dyDescent="0.2">
      <c r="A52" s="5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24" sqref="B24"/>
    </sheetView>
  </sheetViews>
  <sheetFormatPr defaultRowHeight="12.75" x14ac:dyDescent="0.2"/>
  <cols>
    <col min="2" max="2" width="30.140625" customWidth="1"/>
    <col min="3" max="3" width="11.7109375" customWidth="1"/>
    <col min="4" max="4" width="12.42578125" customWidth="1"/>
    <col min="7" max="7" width="13" customWidth="1"/>
  </cols>
  <sheetData>
    <row r="1" spans="1:7" ht="30" x14ac:dyDescent="0.2">
      <c r="A1" s="41" t="s">
        <v>178</v>
      </c>
      <c r="B1" s="42" t="s">
        <v>200</v>
      </c>
      <c r="C1" s="42" t="s">
        <v>201</v>
      </c>
      <c r="D1" s="42" t="s">
        <v>212</v>
      </c>
      <c r="E1" s="42" t="s">
        <v>211</v>
      </c>
      <c r="F1" s="42" t="s">
        <v>202</v>
      </c>
      <c r="G1" s="43" t="s">
        <v>167</v>
      </c>
    </row>
    <row r="2" spans="1:7" ht="15" x14ac:dyDescent="0.2">
      <c r="A2" s="47"/>
      <c r="B2" s="50" t="s">
        <v>237</v>
      </c>
      <c r="C2" s="48"/>
      <c r="D2" s="48"/>
      <c r="E2" s="48"/>
      <c r="F2" s="48"/>
      <c r="G2" s="49"/>
    </row>
    <row r="3" spans="1:7" ht="15" x14ac:dyDescent="0.25">
      <c r="A3" s="44">
        <v>1</v>
      </c>
      <c r="B3" s="37" t="s">
        <v>203</v>
      </c>
      <c r="C3" s="37"/>
      <c r="D3" s="37"/>
      <c r="E3" s="37" t="s">
        <v>204</v>
      </c>
      <c r="F3" s="37"/>
      <c r="G3" s="45" t="s">
        <v>205</v>
      </c>
    </row>
    <row r="4" spans="1:7" ht="15" x14ac:dyDescent="0.25">
      <c r="A4" s="44">
        <v>2</v>
      </c>
      <c r="B4" s="37" t="s">
        <v>206</v>
      </c>
      <c r="C4" s="37"/>
      <c r="D4" s="37"/>
      <c r="E4" s="37"/>
      <c r="F4" s="37"/>
      <c r="G4" s="45" t="s">
        <v>205</v>
      </c>
    </row>
    <row r="5" spans="1:7" ht="15" x14ac:dyDescent="0.25">
      <c r="A5" s="44">
        <v>3</v>
      </c>
      <c r="B5" s="37" t="s">
        <v>207</v>
      </c>
      <c r="C5" s="37"/>
      <c r="D5" s="37"/>
      <c r="E5" s="37"/>
      <c r="F5" s="37"/>
      <c r="G5" s="45" t="s">
        <v>205</v>
      </c>
    </row>
    <row r="6" spans="1:7" ht="15" x14ac:dyDescent="0.25">
      <c r="A6" s="44">
        <v>4</v>
      </c>
      <c r="B6" s="37" t="s">
        <v>208</v>
      </c>
      <c r="C6" s="37"/>
      <c r="D6" s="37"/>
      <c r="E6" s="37"/>
      <c r="F6" s="37"/>
      <c r="G6" s="45" t="s">
        <v>205</v>
      </c>
    </row>
    <row r="7" spans="1:7" ht="15" x14ac:dyDescent="0.25">
      <c r="A7" s="26">
        <v>5</v>
      </c>
      <c r="B7" s="22" t="s">
        <v>210</v>
      </c>
      <c r="C7" s="22">
        <v>700</v>
      </c>
      <c r="D7" s="38">
        <v>20</v>
      </c>
      <c r="E7" s="38">
        <v>2</v>
      </c>
      <c r="F7" s="22">
        <v>512</v>
      </c>
      <c r="G7" s="27" t="s">
        <v>213</v>
      </c>
    </row>
    <row r="8" spans="1:7" ht="15" x14ac:dyDescent="0.25">
      <c r="A8" s="26"/>
      <c r="B8" s="22"/>
      <c r="C8" s="22">
        <v>800</v>
      </c>
      <c r="D8" s="38">
        <v>30</v>
      </c>
      <c r="E8" s="38">
        <v>2</v>
      </c>
      <c r="F8" s="22">
        <v>512</v>
      </c>
      <c r="G8" s="27"/>
    </row>
    <row r="9" spans="1:7" ht="15" x14ac:dyDescent="0.25">
      <c r="A9" s="26"/>
      <c r="B9" s="22"/>
      <c r="C9" s="22">
        <v>800</v>
      </c>
      <c r="D9" s="38">
        <v>20</v>
      </c>
      <c r="E9" s="38">
        <v>4</v>
      </c>
      <c r="F9" s="22">
        <v>512</v>
      </c>
      <c r="G9" s="27"/>
    </row>
    <row r="10" spans="1:7" ht="15" x14ac:dyDescent="0.25">
      <c r="A10" s="26"/>
      <c r="B10" s="22"/>
      <c r="C10" s="22">
        <v>700</v>
      </c>
      <c r="D10" s="38">
        <v>30</v>
      </c>
      <c r="E10" s="38">
        <v>1</v>
      </c>
      <c r="F10" s="22">
        <v>512</v>
      </c>
      <c r="G10" s="27"/>
    </row>
    <row r="11" spans="1:7" ht="15" x14ac:dyDescent="0.25">
      <c r="A11" s="26"/>
      <c r="B11" s="22"/>
      <c r="C11" s="22">
        <v>650</v>
      </c>
      <c r="D11" s="38">
        <v>20</v>
      </c>
      <c r="E11" s="38">
        <v>1</v>
      </c>
      <c r="F11" s="22">
        <v>512</v>
      </c>
      <c r="G11" s="27"/>
    </row>
    <row r="12" spans="1:7" ht="15" x14ac:dyDescent="0.25">
      <c r="A12" s="26"/>
      <c r="B12" s="22"/>
      <c r="C12" s="22"/>
      <c r="D12" s="38"/>
      <c r="E12" s="38"/>
      <c r="F12" s="22"/>
      <c r="G12" s="27"/>
    </row>
    <row r="13" spans="1:7" ht="15" x14ac:dyDescent="0.25">
      <c r="A13" s="26"/>
      <c r="B13" s="22"/>
      <c r="C13" s="22"/>
      <c r="D13" s="38"/>
      <c r="E13" s="38"/>
      <c r="F13" s="22"/>
      <c r="G13" s="27"/>
    </row>
    <row r="14" spans="1:7" ht="15" x14ac:dyDescent="0.25">
      <c r="A14" s="26">
        <v>6</v>
      </c>
      <c r="B14" s="22" t="s">
        <v>209</v>
      </c>
      <c r="C14" s="22">
        <v>799</v>
      </c>
      <c r="D14" s="38" t="s">
        <v>214</v>
      </c>
      <c r="E14" s="38">
        <v>1</v>
      </c>
      <c r="F14" s="22">
        <v>1</v>
      </c>
      <c r="G14" s="27"/>
    </row>
    <row r="15" spans="1:7" ht="15" x14ac:dyDescent="0.25">
      <c r="A15" s="26"/>
      <c r="B15" s="22"/>
      <c r="C15" s="22">
        <v>999</v>
      </c>
      <c r="D15" s="38">
        <v>30</v>
      </c>
      <c r="E15" s="38">
        <v>10</v>
      </c>
      <c r="F15" s="22">
        <v>1</v>
      </c>
      <c r="G15" s="27"/>
    </row>
    <row r="16" spans="1:7" ht="15" x14ac:dyDescent="0.25">
      <c r="A16" s="26"/>
      <c r="B16" s="22"/>
      <c r="C16" s="22">
        <v>1099</v>
      </c>
      <c r="D16" s="38">
        <v>40</v>
      </c>
      <c r="E16" s="38">
        <v>10</v>
      </c>
      <c r="F16" s="22">
        <v>1</v>
      </c>
      <c r="G16" s="27"/>
    </row>
    <row r="17" spans="1:7" ht="15" x14ac:dyDescent="0.25">
      <c r="A17" s="26"/>
      <c r="B17" s="22"/>
      <c r="C17" s="22"/>
      <c r="D17" s="38"/>
      <c r="E17" s="38"/>
      <c r="F17" s="22"/>
      <c r="G17" s="27"/>
    </row>
    <row r="18" spans="1:7" ht="15" x14ac:dyDescent="0.25">
      <c r="A18" s="26"/>
      <c r="B18" s="22"/>
      <c r="C18" s="22"/>
      <c r="D18" s="38"/>
      <c r="E18" s="22"/>
      <c r="F18" s="22"/>
      <c r="G18" s="27"/>
    </row>
    <row r="19" spans="1:7" ht="15" x14ac:dyDescent="0.25">
      <c r="A19" s="26"/>
      <c r="B19" s="22"/>
      <c r="C19" s="22"/>
      <c r="D19" s="38"/>
      <c r="E19" s="22"/>
      <c r="F19" s="22"/>
      <c r="G19" s="27"/>
    </row>
    <row r="20" spans="1:7" ht="15" x14ac:dyDescent="0.25">
      <c r="A20" s="26"/>
      <c r="B20" s="36" t="s">
        <v>215</v>
      </c>
      <c r="C20" s="22"/>
      <c r="D20" s="22"/>
      <c r="E20" s="22"/>
      <c r="F20" s="22"/>
      <c r="G20" s="27"/>
    </row>
    <row r="21" spans="1:7" ht="15" x14ac:dyDescent="0.25">
      <c r="A21" s="26">
        <v>1</v>
      </c>
      <c r="B21" s="22" t="s">
        <v>216</v>
      </c>
      <c r="C21" s="22"/>
      <c r="D21" s="22"/>
      <c r="E21" s="22"/>
      <c r="F21" s="22"/>
      <c r="G21" s="27"/>
    </row>
    <row r="22" spans="1:7" ht="15" x14ac:dyDescent="0.25">
      <c r="A22" s="26"/>
      <c r="B22" s="22" t="s">
        <v>220</v>
      </c>
      <c r="C22" s="22" t="s">
        <v>230</v>
      </c>
      <c r="D22" s="22" t="s">
        <v>231</v>
      </c>
      <c r="E22" s="22">
        <v>6.2</v>
      </c>
      <c r="F22" s="22" t="s">
        <v>219</v>
      </c>
      <c r="G22" s="27" t="s">
        <v>218</v>
      </c>
    </row>
    <row r="23" spans="1:7" ht="15" x14ac:dyDescent="0.25">
      <c r="A23" s="26"/>
      <c r="B23" s="39" t="s">
        <v>221</v>
      </c>
      <c r="C23" s="39" t="s">
        <v>226</v>
      </c>
      <c r="D23" s="40" t="s">
        <v>227</v>
      </c>
      <c r="E23" s="39">
        <v>7.2</v>
      </c>
      <c r="F23" s="39" t="s">
        <v>219</v>
      </c>
      <c r="G23" s="46" t="s">
        <v>223</v>
      </c>
    </row>
    <row r="24" spans="1:7" ht="15" x14ac:dyDescent="0.25">
      <c r="A24" s="26"/>
      <c r="B24" s="22"/>
      <c r="C24" s="22"/>
      <c r="D24" s="22"/>
      <c r="E24" s="22"/>
      <c r="F24" s="22"/>
      <c r="G24" s="27"/>
    </row>
    <row r="25" spans="1:7" ht="15" x14ac:dyDescent="0.25">
      <c r="A25" s="26">
        <v>2</v>
      </c>
      <c r="B25" s="22" t="s">
        <v>222</v>
      </c>
      <c r="C25" s="22">
        <v>850</v>
      </c>
      <c r="D25" s="22">
        <v>5</v>
      </c>
      <c r="E25" s="22">
        <v>7.2</v>
      </c>
      <c r="F25" s="22" t="s">
        <v>219</v>
      </c>
      <c r="G25" s="27" t="s">
        <v>224</v>
      </c>
    </row>
    <row r="26" spans="1:7" ht="15" x14ac:dyDescent="0.25">
      <c r="A26" s="26"/>
      <c r="B26" s="22"/>
      <c r="C26" s="22">
        <v>650</v>
      </c>
      <c r="D26" s="22">
        <v>3</v>
      </c>
      <c r="E26" s="22">
        <v>7.2</v>
      </c>
      <c r="F26" s="22" t="s">
        <v>219</v>
      </c>
      <c r="G26" s="27" t="s">
        <v>223</v>
      </c>
    </row>
    <row r="27" spans="1:7" ht="15" x14ac:dyDescent="0.25">
      <c r="A27" s="26"/>
      <c r="B27" s="22"/>
      <c r="C27" s="22"/>
      <c r="D27" s="22"/>
      <c r="E27" s="22"/>
      <c r="F27" s="22"/>
      <c r="G27" s="27"/>
    </row>
    <row r="28" spans="1:7" ht="15" x14ac:dyDescent="0.25">
      <c r="A28" s="26">
        <v>3</v>
      </c>
      <c r="B28" s="22" t="s">
        <v>217</v>
      </c>
      <c r="C28" s="22"/>
      <c r="D28" s="22"/>
      <c r="E28" s="22"/>
      <c r="F28" s="22"/>
      <c r="G28" s="27"/>
    </row>
    <row r="29" spans="1:7" ht="15" x14ac:dyDescent="0.25">
      <c r="A29" s="26"/>
      <c r="B29" s="22" t="s">
        <v>225</v>
      </c>
      <c r="C29" s="22">
        <v>999</v>
      </c>
      <c r="D29" s="22">
        <v>10</v>
      </c>
      <c r="E29" s="22">
        <v>7.2</v>
      </c>
      <c r="F29" s="22" t="s">
        <v>219</v>
      </c>
      <c r="G29" s="27"/>
    </row>
    <row r="30" spans="1:7" ht="15" x14ac:dyDescent="0.25">
      <c r="A30" s="26"/>
      <c r="B30" s="22" t="s">
        <v>232</v>
      </c>
      <c r="C30" s="22" t="s">
        <v>233</v>
      </c>
      <c r="D30" s="22" t="s">
        <v>234</v>
      </c>
      <c r="E30" s="22" t="s">
        <v>235</v>
      </c>
      <c r="F30" s="22" t="s">
        <v>219</v>
      </c>
      <c r="G30" s="27" t="s">
        <v>236</v>
      </c>
    </row>
    <row r="31" spans="1:7" ht="15" x14ac:dyDescent="0.25">
      <c r="A31" s="26"/>
      <c r="B31" s="22"/>
      <c r="C31" s="22"/>
      <c r="D31" s="22"/>
      <c r="E31" s="22"/>
      <c r="F31" s="22"/>
      <c r="G31" s="27"/>
    </row>
    <row r="32" spans="1:7" ht="15" x14ac:dyDescent="0.25">
      <c r="A32" s="26"/>
      <c r="B32" s="22"/>
      <c r="C32" s="22"/>
      <c r="D32" s="22"/>
      <c r="E32" s="22"/>
      <c r="F32" s="22"/>
      <c r="G32" s="27"/>
    </row>
    <row r="33" spans="1:7" ht="15" x14ac:dyDescent="0.25">
      <c r="A33" s="26"/>
      <c r="B33" s="22"/>
      <c r="C33" s="22"/>
      <c r="D33" s="22"/>
      <c r="E33" s="22"/>
      <c r="F33" s="22"/>
      <c r="G33" s="27"/>
    </row>
    <row r="34" spans="1:7" ht="15" x14ac:dyDescent="0.25">
      <c r="A34" s="26">
        <v>4</v>
      </c>
      <c r="B34" s="39" t="s">
        <v>228</v>
      </c>
      <c r="C34" s="39">
        <v>999</v>
      </c>
      <c r="D34" s="39">
        <v>40</v>
      </c>
      <c r="E34" s="39">
        <v>9.8000000000000007</v>
      </c>
      <c r="F34" s="39">
        <v>144</v>
      </c>
      <c r="G34" s="46" t="s">
        <v>229</v>
      </c>
    </row>
    <row r="35" spans="1:7" ht="15" x14ac:dyDescent="0.25">
      <c r="A35" s="26"/>
      <c r="B35" s="22"/>
      <c r="C35" s="22"/>
      <c r="D35" s="22"/>
      <c r="E35" s="22"/>
      <c r="F35" s="22"/>
      <c r="G35" s="27"/>
    </row>
    <row r="36" spans="1:7" ht="15.75" thickBot="1" x14ac:dyDescent="0.3">
      <c r="A36" s="28"/>
      <c r="B36" s="29"/>
      <c r="C36" s="29"/>
      <c r="D36" s="29"/>
      <c r="E36" s="29"/>
      <c r="F36" s="29"/>
      <c r="G3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G41" sqref="G41"/>
    </sheetView>
  </sheetViews>
  <sheetFormatPr defaultRowHeight="12.75" x14ac:dyDescent="0.2"/>
  <cols>
    <col min="2" max="2" width="29.140625" customWidth="1"/>
    <col min="3" max="3" width="20.140625" customWidth="1"/>
    <col min="4" max="4" width="26" customWidth="1"/>
    <col min="6" max="7" width="13" customWidth="1"/>
  </cols>
  <sheetData>
    <row r="1" spans="1:8" s="19" customFormat="1" x14ac:dyDescent="0.2">
      <c r="B1" s="20" t="s">
        <v>114</v>
      </c>
      <c r="C1" s="20" t="s">
        <v>115</v>
      </c>
      <c r="D1" s="20" t="s">
        <v>116</v>
      </c>
      <c r="E1" s="20" t="s">
        <v>117</v>
      </c>
      <c r="F1" s="20" t="s">
        <v>277</v>
      </c>
      <c r="G1" s="58"/>
    </row>
    <row r="2" spans="1:8" x14ac:dyDescent="0.2">
      <c r="B2" s="21" t="s">
        <v>118</v>
      </c>
      <c r="C2" s="21" t="s">
        <v>119</v>
      </c>
      <c r="D2" s="21" t="s">
        <v>120</v>
      </c>
      <c r="E2" s="21">
        <v>47433</v>
      </c>
      <c r="F2" s="21"/>
      <c r="G2" s="59"/>
    </row>
    <row r="3" spans="1:8" x14ac:dyDescent="0.2">
      <c r="B3" s="21" t="s">
        <v>430</v>
      </c>
      <c r="C3" s="21" t="s">
        <v>119</v>
      </c>
      <c r="D3" s="21" t="s">
        <v>121</v>
      </c>
      <c r="E3" s="21" t="s">
        <v>177</v>
      </c>
      <c r="F3" s="21"/>
      <c r="G3" s="59"/>
    </row>
    <row r="4" spans="1:8" x14ac:dyDescent="0.2">
      <c r="B4" s="21" t="s">
        <v>443</v>
      </c>
      <c r="C4" s="21" t="s">
        <v>444</v>
      </c>
      <c r="D4" s="21" t="s">
        <v>445</v>
      </c>
      <c r="F4" s="21">
        <v>60605555</v>
      </c>
      <c r="G4" s="59"/>
    </row>
    <row r="5" spans="1:8" x14ac:dyDescent="0.2">
      <c r="B5" s="21" t="s">
        <v>122</v>
      </c>
      <c r="C5" s="21" t="s">
        <v>123</v>
      </c>
      <c r="D5" s="21" t="s">
        <v>124</v>
      </c>
      <c r="E5" s="21"/>
      <c r="F5" s="21"/>
      <c r="G5" s="59"/>
    </row>
    <row r="6" spans="1:8" x14ac:dyDescent="0.2">
      <c r="B6" s="21" t="s">
        <v>522</v>
      </c>
      <c r="C6" s="21" t="s">
        <v>119</v>
      </c>
      <c r="D6" s="21" t="s">
        <v>523</v>
      </c>
      <c r="E6" s="21"/>
      <c r="F6" s="21"/>
      <c r="G6" s="59"/>
    </row>
    <row r="7" spans="1:8" x14ac:dyDescent="0.2">
      <c r="B7" s="21"/>
      <c r="C7" s="21"/>
      <c r="D7" s="21"/>
      <c r="E7" s="21"/>
      <c r="F7" s="21"/>
      <c r="G7" s="59"/>
    </row>
    <row r="8" spans="1:8" x14ac:dyDescent="0.2">
      <c r="B8" s="21"/>
      <c r="C8" s="21"/>
      <c r="D8" s="21"/>
      <c r="E8" s="21"/>
      <c r="F8" s="21"/>
      <c r="G8" s="59"/>
    </row>
    <row r="9" spans="1:8" x14ac:dyDescent="0.2">
      <c r="B9" s="21" t="s">
        <v>125</v>
      </c>
      <c r="C9" s="21" t="s">
        <v>125</v>
      </c>
      <c r="D9" s="21" t="s">
        <v>126</v>
      </c>
      <c r="E9" s="21">
        <v>47510</v>
      </c>
      <c r="F9" s="21"/>
      <c r="G9" s="59"/>
    </row>
    <row r="10" spans="1:8" x14ac:dyDescent="0.2">
      <c r="B10" s="21" t="s">
        <v>127</v>
      </c>
      <c r="C10" s="21" t="s">
        <v>128</v>
      </c>
      <c r="D10" s="21" t="s">
        <v>129</v>
      </c>
      <c r="E10" s="21">
        <v>57362</v>
      </c>
      <c r="F10" s="21"/>
      <c r="G10" s="59"/>
    </row>
    <row r="11" spans="1:8" x14ac:dyDescent="0.2">
      <c r="B11" s="21" t="s">
        <v>130</v>
      </c>
      <c r="C11" s="21" t="s">
        <v>131</v>
      </c>
      <c r="D11" s="21" t="s">
        <v>132</v>
      </c>
      <c r="E11" s="21">
        <v>57159</v>
      </c>
      <c r="F11" s="21"/>
      <c r="G11" s="59"/>
    </row>
    <row r="12" spans="1:8" x14ac:dyDescent="0.2">
      <c r="B12" s="21" t="s">
        <v>133</v>
      </c>
      <c r="C12" s="21" t="s">
        <v>134</v>
      </c>
      <c r="D12" s="21" t="s">
        <v>135</v>
      </c>
      <c r="E12" s="21"/>
      <c r="F12" s="21" t="s">
        <v>136</v>
      </c>
      <c r="G12" s="59"/>
    </row>
    <row r="13" spans="1:8" x14ac:dyDescent="0.2">
      <c r="A13" s="54" t="s">
        <v>213</v>
      </c>
      <c r="B13" s="21" t="s">
        <v>260</v>
      </c>
      <c r="C13" s="21" t="s">
        <v>261</v>
      </c>
      <c r="D13" s="21" t="s">
        <v>262</v>
      </c>
      <c r="E13" s="21"/>
      <c r="F13" s="21"/>
      <c r="G13" s="60"/>
      <c r="H13" s="55" t="s">
        <v>263</v>
      </c>
    </row>
    <row r="14" spans="1:8" x14ac:dyDescent="0.2">
      <c r="A14" s="54"/>
      <c r="B14" s="21" t="s">
        <v>264</v>
      </c>
      <c r="C14" s="21" t="s">
        <v>265</v>
      </c>
      <c r="D14" s="21" t="s">
        <v>148</v>
      </c>
      <c r="E14" s="21"/>
      <c r="F14" s="21"/>
      <c r="G14" s="59"/>
      <c r="H14" s="56"/>
    </row>
    <row r="15" spans="1:8" x14ac:dyDescent="0.2">
      <c r="A15" s="54"/>
      <c r="B15" s="21" t="s">
        <v>266</v>
      </c>
      <c r="C15" s="21" t="s">
        <v>267</v>
      </c>
      <c r="D15" s="21" t="s">
        <v>268</v>
      </c>
      <c r="E15" s="21"/>
      <c r="F15" s="21" t="s">
        <v>269</v>
      </c>
      <c r="G15" s="57" t="s">
        <v>270</v>
      </c>
    </row>
    <row r="16" spans="1:8" x14ac:dyDescent="0.2">
      <c r="B16" s="21" t="s">
        <v>278</v>
      </c>
      <c r="C16" s="21" t="s">
        <v>273</v>
      </c>
      <c r="D16" s="21" t="s">
        <v>274</v>
      </c>
      <c r="E16" s="21"/>
      <c r="F16" s="21"/>
      <c r="G16" s="61" t="s">
        <v>276</v>
      </c>
      <c r="H16" s="55" t="s">
        <v>275</v>
      </c>
    </row>
    <row r="17" spans="2:8" x14ac:dyDescent="0.2">
      <c r="B17" s="21"/>
      <c r="C17" s="21"/>
      <c r="D17" s="21"/>
      <c r="E17" s="21"/>
      <c r="F17" s="21"/>
      <c r="G17" s="59"/>
    </row>
    <row r="18" spans="2:8" x14ac:dyDescent="0.2">
      <c r="B18" s="21" t="s">
        <v>137</v>
      </c>
      <c r="C18" s="21"/>
      <c r="D18" s="21"/>
      <c r="E18" s="21">
        <v>57000</v>
      </c>
      <c r="F18" s="21"/>
      <c r="G18" s="59"/>
    </row>
    <row r="19" spans="2:8" x14ac:dyDescent="0.2">
      <c r="B19" s="21" t="s">
        <v>138</v>
      </c>
      <c r="C19" s="21"/>
      <c r="D19" s="21"/>
      <c r="E19" s="21">
        <v>46000</v>
      </c>
      <c r="F19" s="21"/>
      <c r="G19" s="59"/>
    </row>
    <row r="20" spans="2:8" x14ac:dyDescent="0.2">
      <c r="B20" s="21" t="s">
        <v>139</v>
      </c>
      <c r="C20" s="21"/>
      <c r="D20" s="21"/>
      <c r="E20" s="21">
        <v>47000</v>
      </c>
      <c r="F20" s="21"/>
      <c r="G20" s="59"/>
    </row>
    <row r="23" spans="2:8" x14ac:dyDescent="0.2">
      <c r="B23" t="s">
        <v>279</v>
      </c>
      <c r="C23" s="35" t="s">
        <v>481</v>
      </c>
      <c r="E23">
        <v>47283</v>
      </c>
      <c r="F23" t="s">
        <v>280</v>
      </c>
    </row>
    <row r="24" spans="2:8" x14ac:dyDescent="0.2">
      <c r="B24" t="s">
        <v>282</v>
      </c>
      <c r="F24" t="s">
        <v>281</v>
      </c>
      <c r="G24" t="s">
        <v>284</v>
      </c>
      <c r="H24" s="35" t="s">
        <v>283</v>
      </c>
    </row>
    <row r="25" spans="2:8" x14ac:dyDescent="0.2">
      <c r="B25" t="s">
        <v>447</v>
      </c>
      <c r="F25" t="s">
        <v>448</v>
      </c>
      <c r="G25" t="s">
        <v>449</v>
      </c>
      <c r="H25" s="35" t="s">
        <v>450</v>
      </c>
    </row>
    <row r="26" spans="2:8" x14ac:dyDescent="0.2">
      <c r="B26" t="s">
        <v>558</v>
      </c>
      <c r="C26" t="s">
        <v>482</v>
      </c>
      <c r="F26" t="s">
        <v>451</v>
      </c>
      <c r="G26" t="s">
        <v>452</v>
      </c>
      <c r="H26" s="35" t="s">
        <v>456</v>
      </c>
    </row>
    <row r="27" spans="2:8" x14ac:dyDescent="0.2">
      <c r="B27" t="s">
        <v>453</v>
      </c>
      <c r="C27" t="s">
        <v>465</v>
      </c>
      <c r="F27" t="s">
        <v>553</v>
      </c>
      <c r="G27" t="s">
        <v>454</v>
      </c>
      <c r="H27" s="35" t="s">
        <v>455</v>
      </c>
    </row>
    <row r="28" spans="2:8" x14ac:dyDescent="0.2">
      <c r="B28" t="s">
        <v>545</v>
      </c>
      <c r="C28" t="s">
        <v>546</v>
      </c>
    </row>
    <row r="29" spans="2:8" x14ac:dyDescent="0.2">
      <c r="B29" t="s">
        <v>464</v>
      </c>
      <c r="C29" t="s">
        <v>465</v>
      </c>
      <c r="G29" t="s">
        <v>466</v>
      </c>
    </row>
    <row r="30" spans="2:8" x14ac:dyDescent="0.2">
      <c r="B30" t="s">
        <v>537</v>
      </c>
      <c r="C30" t="s">
        <v>538</v>
      </c>
      <c r="F30" t="s">
        <v>547</v>
      </c>
      <c r="G30" t="s">
        <v>548</v>
      </c>
      <c r="H30" s="35" t="s">
        <v>549</v>
      </c>
    </row>
    <row r="31" spans="2:8" x14ac:dyDescent="0.2">
      <c r="B31" t="s">
        <v>539</v>
      </c>
      <c r="C31" t="s">
        <v>540</v>
      </c>
      <c r="F31" t="s">
        <v>550</v>
      </c>
      <c r="G31" t="s">
        <v>551</v>
      </c>
      <c r="H31" s="35" t="s">
        <v>552</v>
      </c>
    </row>
    <row r="32" spans="2:8" x14ac:dyDescent="0.2">
      <c r="B32" t="s">
        <v>541</v>
      </c>
      <c r="C32" t="s">
        <v>542</v>
      </c>
      <c r="F32" t="s">
        <v>543</v>
      </c>
      <c r="H32" s="35" t="s">
        <v>544</v>
      </c>
    </row>
    <row r="33" spans="1:8" x14ac:dyDescent="0.2">
      <c r="B33" t="s">
        <v>468</v>
      </c>
      <c r="H33" t="s">
        <v>469</v>
      </c>
    </row>
    <row r="35" spans="1:8" x14ac:dyDescent="0.2">
      <c r="B35" s="112" t="s">
        <v>499</v>
      </c>
      <c r="C35" s="112" t="s">
        <v>501</v>
      </c>
      <c r="D35" s="112" t="s">
        <v>500</v>
      </c>
      <c r="E35" s="112" t="s">
        <v>502</v>
      </c>
      <c r="F35" s="112">
        <v>9992095</v>
      </c>
      <c r="G35" s="112" t="s">
        <v>503</v>
      </c>
      <c r="H35" s="112">
        <v>7765898</v>
      </c>
    </row>
    <row r="38" spans="1:8" x14ac:dyDescent="0.2">
      <c r="B38" t="s">
        <v>567</v>
      </c>
    </row>
    <row r="39" spans="1:8" x14ac:dyDescent="0.2">
      <c r="A39" s="117">
        <v>217730</v>
      </c>
      <c r="B39" t="s">
        <v>568</v>
      </c>
      <c r="G39" t="s">
        <v>570</v>
      </c>
    </row>
    <row r="40" spans="1:8" x14ac:dyDescent="0.2">
      <c r="A40">
        <v>307518</v>
      </c>
      <c r="B40" t="s">
        <v>569</v>
      </c>
      <c r="G40" t="s">
        <v>571</v>
      </c>
    </row>
  </sheetData>
  <sheetProtection selectLockedCells="1" selectUnlockedCells="1"/>
  <hyperlinks>
    <hyperlink ref="G15" r:id="rId1"/>
    <hyperlink ref="G16" r:id="rId2"/>
    <hyperlink ref="C23" r:id="rId3" display="Innovate@HiTech"/>
    <hyperlink ref="H24" r:id="rId4"/>
    <hyperlink ref="H25" r:id="rId5"/>
    <hyperlink ref="H27" r:id="rId6"/>
    <hyperlink ref="H26" r:id="rId7"/>
    <hyperlink ref="H32" r:id="rId8"/>
    <hyperlink ref="H30" r:id="rId9"/>
    <hyperlink ref="H31" r:id="rId10"/>
  </hyperlinks>
  <pageMargins left="0.7" right="0.7" top="0.75" bottom="0.75" header="0.51180555555555551" footer="0.51180555555555551"/>
  <pageSetup firstPageNumber="0" orientation="portrait" horizontalDpi="300" verticalDpi="300" r:id="rId1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C18" sqref="C18"/>
    </sheetView>
  </sheetViews>
  <sheetFormatPr defaultRowHeight="15" x14ac:dyDescent="0.25"/>
  <cols>
    <col min="1" max="1" width="9.140625" style="86"/>
    <col min="2" max="2" width="14.7109375" style="86" customWidth="1"/>
    <col min="3" max="3" width="70.140625" style="86" customWidth="1"/>
    <col min="4" max="4" width="31.7109375" style="86" customWidth="1"/>
    <col min="5" max="5" width="31.85546875" style="86" customWidth="1"/>
    <col min="6" max="6" width="28.85546875" style="86" customWidth="1"/>
    <col min="7" max="7" width="20.85546875" style="86" customWidth="1"/>
    <col min="8" max="8" width="28.140625" style="86" customWidth="1"/>
    <col min="9" max="9" width="36.42578125" style="86" customWidth="1"/>
    <col min="10" max="16384" width="9.140625" style="86"/>
  </cols>
  <sheetData>
    <row r="2" spans="1:9" s="88" customFormat="1" x14ac:dyDescent="0.2">
      <c r="A2" s="88" t="s">
        <v>178</v>
      </c>
      <c r="B2" s="88" t="s">
        <v>342</v>
      </c>
      <c r="C2" s="88" t="s">
        <v>341</v>
      </c>
      <c r="D2" s="88" t="s">
        <v>340</v>
      </c>
      <c r="E2" s="88" t="s">
        <v>339</v>
      </c>
      <c r="F2" s="88" t="s">
        <v>338</v>
      </c>
      <c r="G2" s="88" t="s">
        <v>337</v>
      </c>
      <c r="H2" s="88" t="s">
        <v>336</v>
      </c>
      <c r="I2" s="88" t="s">
        <v>335</v>
      </c>
    </row>
    <row r="3" spans="1:9" s="87" customFormat="1" x14ac:dyDescent="0.25"/>
    <row r="4" spans="1:9" s="87" customFormat="1" x14ac:dyDescent="0.25">
      <c r="A4" s="87">
        <v>1</v>
      </c>
      <c r="B4" s="87" t="s">
        <v>334</v>
      </c>
      <c r="C4" s="87" t="s">
        <v>333</v>
      </c>
    </row>
    <row r="5" spans="1:9" s="87" customFormat="1" x14ac:dyDescent="0.25"/>
    <row r="6" spans="1:9" s="87" customFormat="1" ht="30" x14ac:dyDescent="0.25">
      <c r="A6" s="87">
        <v>2</v>
      </c>
      <c r="B6" s="87" t="s">
        <v>332</v>
      </c>
      <c r="C6" s="87" t="s">
        <v>331</v>
      </c>
      <c r="G6" s="87" t="s">
        <v>330</v>
      </c>
    </row>
    <row r="7" spans="1:9" s="87" customFormat="1" x14ac:dyDescent="0.25"/>
    <row r="8" spans="1:9" s="87" customFormat="1" ht="60" x14ac:dyDescent="0.25">
      <c r="A8" s="87">
        <v>3</v>
      </c>
      <c r="B8" s="87" t="s">
        <v>329</v>
      </c>
      <c r="C8" s="87" t="s">
        <v>328</v>
      </c>
      <c r="D8" s="87" t="s">
        <v>327</v>
      </c>
      <c r="E8" s="87" t="s">
        <v>326</v>
      </c>
    </row>
    <row r="9" spans="1:9" s="87" customFormat="1" x14ac:dyDescent="0.25">
      <c r="A9" s="87">
        <v>4</v>
      </c>
      <c r="B9" s="87" t="s">
        <v>325</v>
      </c>
      <c r="C9" s="87" t="s">
        <v>324</v>
      </c>
    </row>
    <row r="10" spans="1:9" s="87" customFormat="1" x14ac:dyDescent="0.25"/>
    <row r="11" spans="1:9" s="87" customFormat="1" ht="30" x14ac:dyDescent="0.25">
      <c r="A11" s="87">
        <v>5</v>
      </c>
      <c r="B11" s="108" t="s">
        <v>439</v>
      </c>
      <c r="C11" s="108" t="s">
        <v>441</v>
      </c>
    </row>
    <row r="12" spans="1:9" s="87" customFormat="1" ht="60" x14ac:dyDescent="0.25">
      <c r="A12" s="87">
        <v>6</v>
      </c>
      <c r="B12" s="108" t="s">
        <v>440</v>
      </c>
      <c r="C12" s="108" t="s">
        <v>442</v>
      </c>
    </row>
    <row r="13" spans="1:9" s="87" customFormat="1" ht="45" x14ac:dyDescent="0.25">
      <c r="A13" s="87">
        <v>7</v>
      </c>
      <c r="B13" s="109" t="s">
        <v>458</v>
      </c>
      <c r="C13" s="109" t="s">
        <v>459</v>
      </c>
      <c r="F13" s="109" t="s">
        <v>461</v>
      </c>
      <c r="G13" s="109" t="s">
        <v>460</v>
      </c>
    </row>
    <row r="14" spans="1:9" s="87" customFormat="1" x14ac:dyDescent="0.25"/>
    <row r="15" spans="1:9" s="87" customFormat="1" x14ac:dyDescent="0.25"/>
    <row r="16" spans="1:9" s="87" customFormat="1" ht="30" x14ac:dyDescent="0.25">
      <c r="B16" s="113" t="s">
        <v>533</v>
      </c>
      <c r="C16" s="113" t="s">
        <v>532</v>
      </c>
    </row>
    <row r="17" spans="2:3" s="87" customFormat="1" x14ac:dyDescent="0.25">
      <c r="C17" s="113" t="s">
        <v>534</v>
      </c>
    </row>
    <row r="18" spans="2:3" s="87" customFormat="1" x14ac:dyDescent="0.25">
      <c r="B18" s="113"/>
    </row>
    <row r="19" spans="2:3" s="87" customFormat="1" x14ac:dyDescent="0.25"/>
    <row r="20" spans="2:3" s="87" customFormat="1" x14ac:dyDescent="0.25"/>
    <row r="21" spans="2:3" s="87" customFormat="1" x14ac:dyDescent="0.25"/>
    <row r="22" spans="2:3" s="87" customFormat="1" x14ac:dyDescent="0.25"/>
    <row r="23" spans="2:3" s="87" customFormat="1" x14ac:dyDescent="0.25"/>
    <row r="24" spans="2:3" s="87" customFormat="1" x14ac:dyDescent="0.25"/>
    <row r="25" spans="2:3" s="87" customFormat="1" x14ac:dyDescent="0.25"/>
    <row r="26" spans="2:3" s="87" customFormat="1" x14ac:dyDescent="0.25"/>
    <row r="27" spans="2:3" s="87" customFormat="1" x14ac:dyDescent="0.25"/>
    <row r="28" spans="2:3" s="87" customFormat="1" x14ac:dyDescent="0.25"/>
    <row r="29" spans="2:3" s="87" customFormat="1" x14ac:dyDescent="0.25"/>
    <row r="30" spans="2:3" s="87" customFormat="1" x14ac:dyDescent="0.25"/>
    <row r="31" spans="2:3" s="87" customFormat="1" x14ac:dyDescent="0.25"/>
    <row r="32" spans="2:3" s="87" customFormat="1" x14ac:dyDescent="0.25"/>
    <row r="33" s="87" customFormat="1" x14ac:dyDescent="0.25"/>
    <row r="34" s="87" customFormat="1" x14ac:dyDescent="0.25"/>
    <row r="35" s="87" customFormat="1" x14ac:dyDescent="0.25"/>
    <row r="36" s="87" customFormat="1" x14ac:dyDescent="0.25"/>
    <row r="37" s="87" customFormat="1" x14ac:dyDescent="0.25"/>
    <row r="38" s="87" customFormat="1" x14ac:dyDescent="0.25"/>
    <row r="39" s="87" customFormat="1" x14ac:dyDescent="0.25"/>
    <row r="40" s="87" customFormat="1" x14ac:dyDescent="0.25"/>
    <row r="41" s="87" customFormat="1" x14ac:dyDescent="0.25"/>
    <row r="42" s="87" customFormat="1" x14ac:dyDescent="0.25"/>
    <row r="43" s="87" customFormat="1" x14ac:dyDescent="0.25"/>
    <row r="44" s="87" customFormat="1" x14ac:dyDescent="0.25"/>
    <row r="45" s="87" customFormat="1" x14ac:dyDescent="0.25"/>
    <row r="46" s="87" customFormat="1" x14ac:dyDescent="0.25"/>
    <row r="47" s="87" customFormat="1" x14ac:dyDescent="0.25"/>
    <row r="48" s="87" customFormat="1" x14ac:dyDescent="0.25"/>
    <row r="49" s="87" customFormat="1" x14ac:dyDescent="0.25"/>
    <row r="50" s="87" customFormat="1" x14ac:dyDescent="0.25"/>
    <row r="51" s="87" customFormat="1" x14ac:dyDescent="0.25"/>
    <row r="52" s="87" customFormat="1" x14ac:dyDescent="0.25"/>
    <row r="53" s="87" customFormat="1" x14ac:dyDescent="0.25"/>
    <row r="54" s="87" customFormat="1" x14ac:dyDescent="0.25"/>
    <row r="55" s="87" customFormat="1" x14ac:dyDescent="0.25"/>
    <row r="56" s="87" customFormat="1" x14ac:dyDescent="0.25"/>
    <row r="57" s="87" customFormat="1" x14ac:dyDescent="0.25"/>
    <row r="58" s="87" customFormat="1" x14ac:dyDescent="0.25"/>
    <row r="59" s="87" customFormat="1" x14ac:dyDescent="0.25"/>
    <row r="60" s="87" customFormat="1" x14ac:dyDescent="0.25"/>
    <row r="61" s="87" customFormat="1" x14ac:dyDescent="0.25"/>
    <row r="62" s="87" customFormat="1" x14ac:dyDescent="0.25"/>
    <row r="63" s="87" customFormat="1" x14ac:dyDescent="0.25"/>
    <row r="64" s="87" customFormat="1" x14ac:dyDescent="0.25"/>
    <row r="65" s="87" customFormat="1" x14ac:dyDescent="0.25"/>
    <row r="66" s="87" customFormat="1" x14ac:dyDescent="0.25"/>
    <row r="67" s="87" customFormat="1" x14ac:dyDescent="0.25"/>
    <row r="68" s="87" customFormat="1" x14ac:dyDescent="0.25"/>
    <row r="69" s="87" customFormat="1" x14ac:dyDescent="0.25"/>
    <row r="70" s="87" customFormat="1" x14ac:dyDescent="0.25"/>
    <row r="71" s="87" customFormat="1" x14ac:dyDescent="0.25"/>
    <row r="72" s="87" customFormat="1" x14ac:dyDescent="0.25"/>
    <row r="73" s="87" customFormat="1" x14ac:dyDescent="0.25"/>
    <row r="74" s="87" customFormat="1" x14ac:dyDescent="0.25"/>
    <row r="75" s="87" customFormat="1" x14ac:dyDescent="0.25"/>
    <row r="76" s="87" customFormat="1" x14ac:dyDescent="0.25"/>
    <row r="77" s="87" customFormat="1" x14ac:dyDescent="0.25"/>
    <row r="78" s="87" customFormat="1" x14ac:dyDescent="0.25"/>
    <row r="79" s="87" customFormat="1" x14ac:dyDescent="0.25"/>
    <row r="80" s="87" customFormat="1" x14ac:dyDescent="0.25"/>
    <row r="81" s="87" customFormat="1" x14ac:dyDescent="0.25"/>
    <row r="82" s="87" customFormat="1" x14ac:dyDescent="0.25"/>
    <row r="83" s="87" customFormat="1" x14ac:dyDescent="0.25"/>
    <row r="84" s="87" customFormat="1" x14ac:dyDescent="0.25"/>
    <row r="85" s="87" customFormat="1" x14ac:dyDescent="0.25"/>
    <row r="86" s="87" customFormat="1" x14ac:dyDescent="0.25"/>
    <row r="87" s="87" customFormat="1" x14ac:dyDescent="0.25"/>
    <row r="88" s="87" customFormat="1" x14ac:dyDescent="0.25"/>
    <row r="89" s="87" customFormat="1" x14ac:dyDescent="0.25"/>
    <row r="90" s="87" customFormat="1" x14ac:dyDescent="0.25"/>
    <row r="91" s="87" customFormat="1" x14ac:dyDescent="0.25"/>
    <row r="92" s="87" customFormat="1" x14ac:dyDescent="0.25"/>
    <row r="93" s="87" customFormat="1" x14ac:dyDescent="0.25"/>
    <row r="94" s="87" customFormat="1" x14ac:dyDescent="0.25"/>
    <row r="95" s="87" customFormat="1" x14ac:dyDescent="0.25"/>
    <row r="96" s="87" customFormat="1" x14ac:dyDescent="0.25"/>
    <row r="97" s="87" customFormat="1" x14ac:dyDescent="0.25"/>
    <row r="98" s="87" customFormat="1" x14ac:dyDescent="0.25"/>
    <row r="99" s="87" customFormat="1" x14ac:dyDescent="0.25"/>
    <row r="100" s="87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9" workbookViewId="0">
      <selection activeCell="D36" sqref="D36"/>
    </sheetView>
  </sheetViews>
  <sheetFormatPr defaultRowHeight="12.75" x14ac:dyDescent="0.2"/>
  <cols>
    <col min="2" max="2" width="21.28515625" customWidth="1"/>
    <col min="3" max="4" width="24.140625" bestFit="1" customWidth="1"/>
    <col min="5" max="5" width="12" bestFit="1" customWidth="1"/>
    <col min="6" max="6" width="11.85546875" customWidth="1"/>
    <col min="7" max="7" width="27.140625" bestFit="1" customWidth="1"/>
    <col min="8" max="8" width="24.28515625" bestFit="1" customWidth="1"/>
  </cols>
  <sheetData>
    <row r="1" spans="1:7" x14ac:dyDescent="0.2">
      <c r="A1" t="s">
        <v>178</v>
      </c>
      <c r="B1" t="s">
        <v>179</v>
      </c>
      <c r="C1" t="s">
        <v>182</v>
      </c>
      <c r="D1" t="s">
        <v>181</v>
      </c>
      <c r="E1" t="s">
        <v>180</v>
      </c>
      <c r="F1" t="s">
        <v>183</v>
      </c>
      <c r="G1" t="s">
        <v>167</v>
      </c>
    </row>
    <row r="2" spans="1:7" x14ac:dyDescent="0.2">
      <c r="A2">
        <v>1</v>
      </c>
      <c r="B2" t="s">
        <v>184</v>
      </c>
      <c r="C2" s="35" t="s">
        <v>185</v>
      </c>
      <c r="E2" t="s">
        <v>370</v>
      </c>
      <c r="F2" t="s">
        <v>186</v>
      </c>
      <c r="G2" t="s">
        <v>193</v>
      </c>
    </row>
    <row r="3" spans="1:7" x14ac:dyDescent="0.2">
      <c r="A3">
        <v>2</v>
      </c>
      <c r="B3" t="s">
        <v>187</v>
      </c>
      <c r="G3" t="s">
        <v>188</v>
      </c>
    </row>
    <row r="4" spans="1:7" x14ac:dyDescent="0.2">
      <c r="A4">
        <v>3</v>
      </c>
      <c r="B4" t="s">
        <v>189</v>
      </c>
      <c r="G4" t="s">
        <v>190</v>
      </c>
    </row>
    <row r="5" spans="1:7" x14ac:dyDescent="0.2">
      <c r="A5">
        <v>4</v>
      </c>
      <c r="B5" t="s">
        <v>191</v>
      </c>
      <c r="C5" s="35" t="s">
        <v>185</v>
      </c>
      <c r="E5" t="s">
        <v>370</v>
      </c>
      <c r="F5" t="s">
        <v>192</v>
      </c>
      <c r="G5" t="s">
        <v>193</v>
      </c>
    </row>
    <row r="6" spans="1:7" x14ac:dyDescent="0.2">
      <c r="A6">
        <v>5</v>
      </c>
      <c r="B6" t="s">
        <v>194</v>
      </c>
      <c r="C6" s="35" t="s">
        <v>195</v>
      </c>
      <c r="E6" t="s">
        <v>370</v>
      </c>
      <c r="F6" t="s">
        <v>196</v>
      </c>
      <c r="G6" t="s">
        <v>193</v>
      </c>
    </row>
    <row r="7" spans="1:7" x14ac:dyDescent="0.2">
      <c r="A7">
        <v>6</v>
      </c>
      <c r="B7" t="s">
        <v>197</v>
      </c>
      <c r="D7" s="35" t="s">
        <v>185</v>
      </c>
      <c r="E7" t="s">
        <v>370</v>
      </c>
      <c r="F7" t="s">
        <v>198</v>
      </c>
      <c r="G7" t="s">
        <v>199</v>
      </c>
    </row>
    <row r="9" spans="1:7" x14ac:dyDescent="0.2">
      <c r="B9" t="s">
        <v>494</v>
      </c>
      <c r="C9" s="35" t="s">
        <v>195</v>
      </c>
      <c r="D9" t="s">
        <v>364</v>
      </c>
      <c r="E9" t="s">
        <v>370</v>
      </c>
      <c r="G9" t="s">
        <v>495</v>
      </c>
    </row>
    <row r="10" spans="1:7" x14ac:dyDescent="0.2">
      <c r="B10" t="s">
        <v>486</v>
      </c>
      <c r="C10" s="35" t="s">
        <v>185</v>
      </c>
      <c r="D10" t="s">
        <v>364</v>
      </c>
      <c r="E10" t="s">
        <v>423</v>
      </c>
      <c r="G10" t="s">
        <v>487</v>
      </c>
    </row>
    <row r="11" spans="1:7" x14ac:dyDescent="0.2">
      <c r="B11" t="s">
        <v>488</v>
      </c>
      <c r="C11" s="35" t="s">
        <v>195</v>
      </c>
      <c r="D11" s="35" t="s">
        <v>195</v>
      </c>
      <c r="E11" t="s">
        <v>371</v>
      </c>
      <c r="G11" t="s">
        <v>489</v>
      </c>
    </row>
    <row r="12" spans="1:7" x14ac:dyDescent="0.2">
      <c r="B12" t="s">
        <v>492</v>
      </c>
      <c r="C12" s="35" t="s">
        <v>493</v>
      </c>
      <c r="D12" t="s">
        <v>364</v>
      </c>
      <c r="E12" t="s">
        <v>371</v>
      </c>
    </row>
    <row r="13" spans="1:7" x14ac:dyDescent="0.2">
      <c r="B13" t="s">
        <v>517</v>
      </c>
      <c r="C13" s="35" t="s">
        <v>518</v>
      </c>
    </row>
    <row r="17" spans="1:9" x14ac:dyDescent="0.2">
      <c r="A17" s="54" t="s">
        <v>515</v>
      </c>
      <c r="B17" t="s">
        <v>357</v>
      </c>
      <c r="C17" s="35" t="s">
        <v>358</v>
      </c>
      <c r="D17" s="35" t="s">
        <v>358</v>
      </c>
      <c r="G17" t="s">
        <v>520</v>
      </c>
      <c r="H17" t="s">
        <v>457</v>
      </c>
    </row>
    <row r="18" spans="1:9" x14ac:dyDescent="0.2">
      <c r="A18" s="54" t="s">
        <v>514</v>
      </c>
      <c r="B18" t="s">
        <v>359</v>
      </c>
      <c r="G18" t="s">
        <v>510</v>
      </c>
    </row>
    <row r="19" spans="1:9" x14ac:dyDescent="0.2">
      <c r="A19" s="54" t="s">
        <v>513</v>
      </c>
      <c r="B19" t="s">
        <v>360</v>
      </c>
      <c r="C19" s="35" t="s">
        <v>358</v>
      </c>
      <c r="D19" s="35" t="s">
        <v>358</v>
      </c>
      <c r="E19" s="104" t="s">
        <v>370</v>
      </c>
      <c r="G19" t="s">
        <v>509</v>
      </c>
    </row>
    <row r="20" spans="1:9" x14ac:dyDescent="0.2">
      <c r="A20" s="54">
        <v>4</v>
      </c>
      <c r="B20" t="s">
        <v>361</v>
      </c>
      <c r="C20" s="35" t="s">
        <v>358</v>
      </c>
      <c r="D20" s="35" t="s">
        <v>358</v>
      </c>
      <c r="E20" s="104" t="s">
        <v>370</v>
      </c>
      <c r="G20" t="s">
        <v>521</v>
      </c>
    </row>
    <row r="21" spans="1:9" x14ac:dyDescent="0.2">
      <c r="A21" s="54">
        <v>5</v>
      </c>
      <c r="B21" t="s">
        <v>362</v>
      </c>
      <c r="C21" s="35" t="s">
        <v>358</v>
      </c>
      <c r="D21" s="35" t="s">
        <v>358</v>
      </c>
      <c r="E21" s="104" t="s">
        <v>370</v>
      </c>
    </row>
    <row r="22" spans="1:9" x14ac:dyDescent="0.2">
      <c r="A22" s="54" t="s">
        <v>512</v>
      </c>
      <c r="B22" t="s">
        <v>363</v>
      </c>
      <c r="C22" t="s">
        <v>364</v>
      </c>
      <c r="D22" s="35" t="s">
        <v>185</v>
      </c>
      <c r="E22" s="104" t="s">
        <v>370</v>
      </c>
    </row>
    <row r="23" spans="1:9" x14ac:dyDescent="0.2">
      <c r="A23" s="54">
        <v>7</v>
      </c>
      <c r="B23" t="s">
        <v>367</v>
      </c>
    </row>
    <row r="24" spans="1:9" x14ac:dyDescent="0.2">
      <c r="A24" s="54" t="s">
        <v>516</v>
      </c>
      <c r="B24" t="s">
        <v>427</v>
      </c>
      <c r="C24" s="35" t="s">
        <v>358</v>
      </c>
      <c r="D24" t="s">
        <v>364</v>
      </c>
      <c r="E24" s="105" t="s">
        <v>370</v>
      </c>
      <c r="G24" t="s">
        <v>511</v>
      </c>
    </row>
    <row r="25" spans="1:9" x14ac:dyDescent="0.2">
      <c r="A25" s="54">
        <v>9</v>
      </c>
      <c r="B25" t="s">
        <v>428</v>
      </c>
      <c r="G25" t="s">
        <v>429</v>
      </c>
    </row>
    <row r="26" spans="1:9" x14ac:dyDescent="0.2">
      <c r="A26" s="54">
        <v>10</v>
      </c>
      <c r="B26" t="s">
        <v>524</v>
      </c>
      <c r="C26" s="35" t="s">
        <v>358</v>
      </c>
      <c r="D26" s="35" t="s">
        <v>358</v>
      </c>
      <c r="E26" s="105" t="s">
        <v>370</v>
      </c>
      <c r="G26" t="s">
        <v>525</v>
      </c>
    </row>
    <row r="27" spans="1:9" x14ac:dyDescent="0.2">
      <c r="A27" s="54">
        <v>11</v>
      </c>
      <c r="B27" t="s">
        <v>365</v>
      </c>
      <c r="G27" t="s">
        <v>366</v>
      </c>
    </row>
    <row r="28" spans="1:9" x14ac:dyDescent="0.2">
      <c r="A28" s="54">
        <v>12</v>
      </c>
      <c r="B28" t="s">
        <v>467</v>
      </c>
      <c r="C28" s="35" t="s">
        <v>358</v>
      </c>
      <c r="D28" t="s">
        <v>364</v>
      </c>
      <c r="E28" t="s">
        <v>370</v>
      </c>
      <c r="G28" t="s">
        <v>519</v>
      </c>
    </row>
    <row r="31" spans="1:9" x14ac:dyDescent="0.2">
      <c r="B31" t="s">
        <v>470</v>
      </c>
      <c r="D31" s="35" t="s">
        <v>185</v>
      </c>
      <c r="E31" t="s">
        <v>370</v>
      </c>
      <c r="G31" t="s">
        <v>473</v>
      </c>
      <c r="H31" t="s">
        <v>471</v>
      </c>
      <c r="I31" t="s">
        <v>472</v>
      </c>
    </row>
    <row r="33" spans="1:8" x14ac:dyDescent="0.2">
      <c r="B33" t="s">
        <v>474</v>
      </c>
      <c r="C33" s="35" t="s">
        <v>195</v>
      </c>
      <c r="D33" t="s">
        <v>364</v>
      </c>
      <c r="E33" t="s">
        <v>423</v>
      </c>
      <c r="G33" t="s">
        <v>475</v>
      </c>
    </row>
    <row r="34" spans="1:8" x14ac:dyDescent="0.2">
      <c r="B34" t="s">
        <v>476</v>
      </c>
      <c r="C34" s="35" t="s">
        <v>195</v>
      </c>
      <c r="D34" t="s">
        <v>364</v>
      </c>
      <c r="E34" t="s">
        <v>370</v>
      </c>
      <c r="G34" t="s">
        <v>477</v>
      </c>
    </row>
    <row r="35" spans="1:8" x14ac:dyDescent="0.2">
      <c r="B35" t="s">
        <v>575</v>
      </c>
      <c r="C35" s="35" t="s">
        <v>195</v>
      </c>
      <c r="D35" t="s">
        <v>576</v>
      </c>
      <c r="E35" t="s">
        <v>371</v>
      </c>
    </row>
    <row r="39" spans="1:8" x14ac:dyDescent="0.2">
      <c r="A39">
        <v>1</v>
      </c>
      <c r="B39" t="s">
        <v>368</v>
      </c>
      <c r="C39" t="s">
        <v>369</v>
      </c>
      <c r="D39" s="35" t="s">
        <v>358</v>
      </c>
      <c r="E39" t="s">
        <v>371</v>
      </c>
    </row>
    <row r="40" spans="1:8" x14ac:dyDescent="0.2">
      <c r="A40">
        <v>2</v>
      </c>
      <c r="B40" t="s">
        <v>412</v>
      </c>
      <c r="C40" t="s">
        <v>413</v>
      </c>
      <c r="D40" s="35" t="s">
        <v>358</v>
      </c>
      <c r="E40" t="s">
        <v>371</v>
      </c>
    </row>
    <row r="41" spans="1:8" x14ac:dyDescent="0.2">
      <c r="A41">
        <v>3</v>
      </c>
      <c r="B41" t="s">
        <v>414</v>
      </c>
      <c r="C41" t="s">
        <v>415</v>
      </c>
      <c r="D41" s="35" t="s">
        <v>416</v>
      </c>
      <c r="E41" t="s">
        <v>417</v>
      </c>
    </row>
    <row r="42" spans="1:8" x14ac:dyDescent="0.2">
      <c r="A42">
        <v>4</v>
      </c>
      <c r="B42" t="s">
        <v>418</v>
      </c>
      <c r="D42" s="35" t="s">
        <v>358</v>
      </c>
      <c r="E42" t="s">
        <v>419</v>
      </c>
    </row>
    <row r="43" spans="1:8" x14ac:dyDescent="0.2">
      <c r="A43">
        <v>5</v>
      </c>
      <c r="B43" t="s">
        <v>420</v>
      </c>
      <c r="C43" t="s">
        <v>421</v>
      </c>
      <c r="D43">
        <v>882579</v>
      </c>
      <c r="E43" t="s">
        <v>422</v>
      </c>
      <c r="F43" t="s">
        <v>423</v>
      </c>
      <c r="G43" t="s">
        <v>417</v>
      </c>
    </row>
    <row r="44" spans="1:8" x14ac:dyDescent="0.2">
      <c r="A44">
        <v>6</v>
      </c>
      <c r="B44" t="s">
        <v>424</v>
      </c>
      <c r="C44" t="s">
        <v>425</v>
      </c>
      <c r="D44" t="s">
        <v>426</v>
      </c>
    </row>
    <row r="45" spans="1:8" x14ac:dyDescent="0.2">
      <c r="B45" t="s">
        <v>573</v>
      </c>
      <c r="C45" t="s">
        <v>574</v>
      </c>
      <c r="D45" s="35" t="s">
        <v>358</v>
      </c>
      <c r="E45" t="s">
        <v>370</v>
      </c>
    </row>
    <row r="47" spans="1:8" x14ac:dyDescent="0.2">
      <c r="B47" t="s">
        <v>506</v>
      </c>
      <c r="C47" s="35" t="s">
        <v>358</v>
      </c>
      <c r="D47" s="35" t="s">
        <v>358</v>
      </c>
      <c r="E47" t="s">
        <v>508</v>
      </c>
      <c r="H47" t="s">
        <v>507</v>
      </c>
    </row>
    <row r="48" spans="1:8" x14ac:dyDescent="0.2">
      <c r="B48" t="s">
        <v>556</v>
      </c>
      <c r="C48" s="35" t="s">
        <v>358</v>
      </c>
      <c r="D48" s="35"/>
      <c r="E48" t="s">
        <v>370</v>
      </c>
      <c r="G48" t="s">
        <v>557</v>
      </c>
    </row>
    <row r="50" spans="2:7" x14ac:dyDescent="0.2">
      <c r="B50" t="s">
        <v>478</v>
      </c>
      <c r="C50" t="s">
        <v>479</v>
      </c>
      <c r="D50" t="s">
        <v>480</v>
      </c>
    </row>
    <row r="51" spans="2:7" x14ac:dyDescent="0.2">
      <c r="B51" t="s">
        <v>483</v>
      </c>
      <c r="C51" t="s">
        <v>484</v>
      </c>
      <c r="D51" t="s">
        <v>485</v>
      </c>
    </row>
    <row r="52" spans="2:7" x14ac:dyDescent="0.2">
      <c r="B52" t="s">
        <v>504</v>
      </c>
      <c r="C52" s="35" t="s">
        <v>185</v>
      </c>
      <c r="D52" t="s">
        <v>505</v>
      </c>
      <c r="E52" t="s">
        <v>371</v>
      </c>
    </row>
    <row r="53" spans="2:7" x14ac:dyDescent="0.2">
      <c r="B53" t="s">
        <v>526</v>
      </c>
      <c r="C53" s="35" t="s">
        <v>185</v>
      </c>
      <c r="D53" t="s">
        <v>364</v>
      </c>
      <c r="E53" t="s">
        <v>371</v>
      </c>
    </row>
    <row r="55" spans="2:7" x14ac:dyDescent="0.2">
      <c r="B55" t="s">
        <v>555</v>
      </c>
      <c r="C55" s="35" t="s">
        <v>185</v>
      </c>
      <c r="D55" t="s">
        <v>364</v>
      </c>
      <c r="E55" t="s">
        <v>370</v>
      </c>
    </row>
    <row r="56" spans="2:7" x14ac:dyDescent="0.2">
      <c r="B56" t="s">
        <v>554</v>
      </c>
      <c r="C56" s="35" t="s">
        <v>185</v>
      </c>
      <c r="E56" t="s">
        <v>370</v>
      </c>
    </row>
    <row r="58" spans="2:7" x14ac:dyDescent="0.2">
      <c r="B58" t="s">
        <v>535</v>
      </c>
      <c r="C58" t="s">
        <v>536</v>
      </c>
    </row>
    <row r="59" spans="2:7" x14ac:dyDescent="0.2">
      <c r="B59" t="s">
        <v>527</v>
      </c>
      <c r="C59" s="35" t="s">
        <v>195</v>
      </c>
      <c r="D59" t="s">
        <v>364</v>
      </c>
      <c r="E59" t="s">
        <v>370</v>
      </c>
      <c r="G59" t="s">
        <v>528</v>
      </c>
    </row>
    <row r="60" spans="2:7" x14ac:dyDescent="0.2">
      <c r="B60" t="s">
        <v>529</v>
      </c>
      <c r="C60" t="s">
        <v>530</v>
      </c>
      <c r="G60" t="s">
        <v>531</v>
      </c>
    </row>
  </sheetData>
  <hyperlinks>
    <hyperlink ref="C2" r:id="rId1"/>
    <hyperlink ref="C5" r:id="rId2"/>
    <hyperlink ref="C6" r:id="rId3"/>
    <hyperlink ref="D7" r:id="rId4"/>
    <hyperlink ref="D17" r:id="rId5"/>
    <hyperlink ref="C17" r:id="rId6"/>
    <hyperlink ref="D19" r:id="rId7"/>
    <hyperlink ref="C19" r:id="rId8"/>
    <hyperlink ref="D20" r:id="rId9"/>
    <hyperlink ref="C20" r:id="rId10"/>
    <hyperlink ref="D21" r:id="rId11"/>
    <hyperlink ref="C21" r:id="rId12"/>
    <hyperlink ref="D22" r:id="rId13"/>
    <hyperlink ref="D39" r:id="rId14"/>
    <hyperlink ref="D40" r:id="rId15"/>
    <hyperlink ref="D41" r:id="rId16" display="manishchandra.k@tcs.com"/>
    <hyperlink ref="D42" r:id="rId17"/>
    <hyperlink ref="C24" r:id="rId18"/>
    <hyperlink ref="C28" r:id="rId19"/>
    <hyperlink ref="D31" r:id="rId20"/>
    <hyperlink ref="C33" r:id="rId21"/>
    <hyperlink ref="C34" r:id="rId22"/>
    <hyperlink ref="C10" r:id="rId23"/>
    <hyperlink ref="C11" r:id="rId24"/>
    <hyperlink ref="D11" r:id="rId25"/>
    <hyperlink ref="C12" r:id="rId26"/>
    <hyperlink ref="C9" r:id="rId27"/>
    <hyperlink ref="C52" r:id="rId28"/>
    <hyperlink ref="C47" r:id="rId29"/>
    <hyperlink ref="D47" r:id="rId30"/>
    <hyperlink ref="C13" r:id="rId31"/>
    <hyperlink ref="C26" r:id="rId32"/>
    <hyperlink ref="D26" r:id="rId33"/>
    <hyperlink ref="C53" r:id="rId34"/>
    <hyperlink ref="C59" r:id="rId35"/>
    <hyperlink ref="C56" r:id="rId36"/>
    <hyperlink ref="C55" r:id="rId37"/>
    <hyperlink ref="C48" r:id="rId38"/>
    <hyperlink ref="D45" r:id="rId39"/>
    <hyperlink ref="C35" r:id="rId40"/>
  </hyperlinks>
  <pageMargins left="0.7" right="0.7" top="0.75" bottom="0.75" header="0.3" footer="0.3"/>
  <tableParts count="1">
    <tablePart r:id="rId4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A27" workbookViewId="0">
      <selection activeCell="J47" sqref="J47"/>
    </sheetView>
  </sheetViews>
  <sheetFormatPr defaultRowHeight="12.75" x14ac:dyDescent="0.2"/>
  <cols>
    <col min="2" max="2" width="33.5703125" customWidth="1"/>
    <col min="3" max="3" width="10.140625" bestFit="1" customWidth="1"/>
    <col min="4" max="4" width="9.42578125" customWidth="1"/>
    <col min="8" max="8" width="10.140625" bestFit="1" customWidth="1"/>
    <col min="9" max="9" width="26.5703125" customWidth="1"/>
    <col min="10" max="10" width="12.7109375" bestFit="1" customWidth="1"/>
    <col min="11" max="11" width="10.5703125" customWidth="1"/>
    <col min="12" max="12" width="12.140625" customWidth="1"/>
  </cols>
  <sheetData>
    <row r="1" spans="2:13" ht="13.5" thickBot="1" x14ac:dyDescent="0.25"/>
    <row r="2" spans="2:13" ht="15" x14ac:dyDescent="0.25">
      <c r="B2" s="23" t="s">
        <v>146</v>
      </c>
      <c r="C2" s="24"/>
      <c r="D2" s="25"/>
      <c r="I2" s="89" t="s">
        <v>161</v>
      </c>
      <c r="J2" s="90"/>
      <c r="K2" s="90"/>
      <c r="L2" s="91"/>
      <c r="M2" s="72"/>
    </row>
    <row r="3" spans="2:13" ht="48.75" customHeight="1" x14ac:dyDescent="0.25">
      <c r="B3" s="26"/>
      <c r="C3" s="22"/>
      <c r="D3" s="66" t="s">
        <v>285</v>
      </c>
      <c r="I3" s="92" t="s">
        <v>162</v>
      </c>
      <c r="J3" s="93"/>
      <c r="K3" s="93" t="s">
        <v>163</v>
      </c>
      <c r="L3" s="94" t="s">
        <v>164</v>
      </c>
      <c r="M3" s="95" t="s">
        <v>312</v>
      </c>
    </row>
    <row r="4" spans="2:13" ht="15" x14ac:dyDescent="0.25">
      <c r="B4" s="26" t="s">
        <v>145</v>
      </c>
      <c r="C4" s="36" t="s">
        <v>140</v>
      </c>
      <c r="D4" s="27">
        <v>0</v>
      </c>
      <c r="E4">
        <v>76500</v>
      </c>
      <c r="I4" s="73" t="s">
        <v>165</v>
      </c>
      <c r="J4" s="62"/>
      <c r="K4" s="96">
        <v>1</v>
      </c>
      <c r="L4" s="97">
        <v>8.6999999999999994E-2</v>
      </c>
      <c r="M4" s="65" t="s">
        <v>311</v>
      </c>
    </row>
    <row r="5" spans="2:13" ht="15" x14ac:dyDescent="0.25">
      <c r="B5" s="26" t="s">
        <v>144</v>
      </c>
      <c r="C5" s="36" t="s">
        <v>141</v>
      </c>
      <c r="D5" s="27">
        <v>0</v>
      </c>
      <c r="E5">
        <v>25000</v>
      </c>
      <c r="I5" s="73" t="s">
        <v>166</v>
      </c>
      <c r="J5" s="62"/>
      <c r="K5" s="96">
        <v>2</v>
      </c>
      <c r="L5" s="96" t="s">
        <v>168</v>
      </c>
      <c r="M5" s="98" t="s">
        <v>308</v>
      </c>
    </row>
    <row r="6" spans="2:13" ht="15" x14ac:dyDescent="0.25">
      <c r="B6" s="26" t="s">
        <v>147</v>
      </c>
      <c r="C6" s="36" t="s">
        <v>143</v>
      </c>
      <c r="D6" s="27">
        <f>41524+82364+10084+(10084*2)</f>
        <v>154140</v>
      </c>
      <c r="I6" s="73" t="s">
        <v>142</v>
      </c>
      <c r="J6" s="62"/>
      <c r="K6" s="96">
        <v>3</v>
      </c>
      <c r="L6" s="96"/>
      <c r="M6" s="65"/>
    </row>
    <row r="7" spans="2:13" ht="15" x14ac:dyDescent="0.25">
      <c r="B7" s="26"/>
      <c r="C7" s="22"/>
      <c r="D7" s="27"/>
      <c r="I7" s="73" t="s">
        <v>170</v>
      </c>
      <c r="J7" s="62"/>
      <c r="K7" s="96">
        <v>4</v>
      </c>
      <c r="L7" s="96" t="s">
        <v>169</v>
      </c>
      <c r="M7" s="65"/>
    </row>
    <row r="8" spans="2:13" ht="15" x14ac:dyDescent="0.25">
      <c r="B8" s="26"/>
      <c r="C8" s="22"/>
      <c r="D8" s="27"/>
      <c r="I8" s="73" t="s">
        <v>171</v>
      </c>
      <c r="J8" s="62"/>
      <c r="K8" s="96">
        <v>5</v>
      </c>
      <c r="L8" s="97">
        <v>8.5000000000000006E-2</v>
      </c>
      <c r="M8" s="65"/>
    </row>
    <row r="9" spans="2:13" ht="15" x14ac:dyDescent="0.25">
      <c r="B9" s="26"/>
      <c r="C9" s="22"/>
      <c r="D9" s="27">
        <f>SUM(D4:D7)</f>
        <v>154140</v>
      </c>
      <c r="I9" s="73" t="s">
        <v>306</v>
      </c>
      <c r="J9" s="62"/>
      <c r="K9" s="96"/>
      <c r="L9" s="97" t="s">
        <v>172</v>
      </c>
      <c r="M9" s="99" t="s">
        <v>307</v>
      </c>
    </row>
    <row r="10" spans="2:13" ht="15" x14ac:dyDescent="0.25">
      <c r="B10" s="26" t="s">
        <v>149</v>
      </c>
      <c r="C10" s="22"/>
      <c r="D10" s="27">
        <v>510590</v>
      </c>
      <c r="I10" s="73" t="s">
        <v>305</v>
      </c>
      <c r="J10" s="62"/>
      <c r="K10" s="96"/>
      <c r="L10" s="96" t="s">
        <v>172</v>
      </c>
      <c r="M10" s="100"/>
    </row>
    <row r="11" spans="2:13" ht="15" x14ac:dyDescent="0.25">
      <c r="B11" s="26" t="s">
        <v>150</v>
      </c>
      <c r="C11" s="22"/>
      <c r="D11" s="27">
        <f>D9</f>
        <v>154140</v>
      </c>
      <c r="I11" s="73" t="s">
        <v>173</v>
      </c>
      <c r="J11" s="62"/>
      <c r="K11" s="96"/>
      <c r="L11" s="96" t="s">
        <v>174</v>
      </c>
      <c r="M11" s="65"/>
    </row>
    <row r="12" spans="2:13" ht="15.75" thickBot="1" x14ac:dyDescent="0.3">
      <c r="B12" s="26"/>
      <c r="C12" s="22"/>
      <c r="D12" s="27"/>
      <c r="I12" s="74" t="s">
        <v>175</v>
      </c>
      <c r="J12" s="75"/>
      <c r="K12" s="101"/>
      <c r="L12" s="101" t="s">
        <v>176</v>
      </c>
      <c r="M12" s="102"/>
    </row>
    <row r="13" spans="2:13" ht="15" x14ac:dyDescent="0.25">
      <c r="B13" s="26" t="s">
        <v>151</v>
      </c>
      <c r="C13" s="22"/>
      <c r="D13" s="27">
        <f>D10-D11</f>
        <v>356450</v>
      </c>
    </row>
    <row r="14" spans="2:13" ht="15" x14ac:dyDescent="0.25">
      <c r="B14" s="26" t="s">
        <v>152</v>
      </c>
      <c r="C14" s="67">
        <v>0.1</v>
      </c>
      <c r="D14" s="27"/>
    </row>
    <row r="15" spans="2:13" ht="15" x14ac:dyDescent="0.25">
      <c r="B15" s="26"/>
      <c r="C15" s="22"/>
      <c r="D15" s="27"/>
    </row>
    <row r="16" spans="2:13" ht="15" x14ac:dyDescent="0.25">
      <c r="B16" s="26" t="s">
        <v>153</v>
      </c>
      <c r="C16" s="22"/>
      <c r="D16" s="63">
        <f>$C$14*(D13-200000)</f>
        <v>15645</v>
      </c>
    </row>
    <row r="17" spans="2:13" ht="15" x14ac:dyDescent="0.25">
      <c r="B17" s="103" t="s">
        <v>348</v>
      </c>
      <c r="C17" s="22"/>
      <c r="D17" s="27"/>
      <c r="J17">
        <f>297970+2562</f>
        <v>300532</v>
      </c>
    </row>
    <row r="18" spans="2:13" ht="15" x14ac:dyDescent="0.25">
      <c r="B18" s="26" t="s">
        <v>157</v>
      </c>
      <c r="C18" s="22"/>
      <c r="D18" s="33">
        <v>4496</v>
      </c>
      <c r="I18" t="s">
        <v>111</v>
      </c>
      <c r="J18">
        <f>10852+10840+5124</f>
        <v>26816</v>
      </c>
    </row>
    <row r="19" spans="2:13" ht="15" x14ac:dyDescent="0.25">
      <c r="B19" s="26" t="s">
        <v>155</v>
      </c>
      <c r="C19" s="22"/>
      <c r="D19" s="33">
        <v>3002</v>
      </c>
      <c r="I19" s="16" t="s">
        <v>309</v>
      </c>
    </row>
    <row r="20" spans="2:13" ht="15" x14ac:dyDescent="0.25">
      <c r="B20" s="26" t="s">
        <v>156</v>
      </c>
      <c r="C20" s="22"/>
      <c r="D20" s="33"/>
      <c r="I20" t="s">
        <v>112</v>
      </c>
      <c r="J20" s="17">
        <f>1496+31+1886+2824+3318+3427+4585+4405+4844</f>
        <v>26816</v>
      </c>
      <c r="K20" s="17" t="s">
        <v>287</v>
      </c>
    </row>
    <row r="21" spans="2:13" ht="15" x14ac:dyDescent="0.25">
      <c r="B21" s="26" t="s">
        <v>158</v>
      </c>
      <c r="C21" s="22"/>
      <c r="D21" s="33"/>
      <c r="I21" t="s">
        <v>113</v>
      </c>
      <c r="J21" s="18">
        <f>4688+5433+6455+6585+7052+9989+10322+9989+10514+10551+9530+10551</f>
        <v>101659</v>
      </c>
      <c r="K21" s="18" t="s">
        <v>288</v>
      </c>
    </row>
    <row r="22" spans="2:13" ht="15" x14ac:dyDescent="0.25">
      <c r="B22" s="26" t="s">
        <v>159</v>
      </c>
      <c r="C22" s="22"/>
      <c r="D22" s="33"/>
      <c r="I22" t="s">
        <v>272</v>
      </c>
      <c r="J22" s="68">
        <f>10211+10551+10211+10551</f>
        <v>41524</v>
      </c>
      <c r="K22" s="17" t="s">
        <v>572</v>
      </c>
      <c r="M22">
        <f>10551*3+10211</f>
        <v>41864</v>
      </c>
    </row>
    <row r="23" spans="2:13" ht="15" x14ac:dyDescent="0.25">
      <c r="B23" s="26" t="s">
        <v>160</v>
      </c>
      <c r="C23" s="22"/>
      <c r="D23" s="33"/>
      <c r="I23" s="76" t="s">
        <v>286</v>
      </c>
      <c r="J23" s="69">
        <v>82364</v>
      </c>
      <c r="M23">
        <f>44311-M22</f>
        <v>2447</v>
      </c>
    </row>
    <row r="24" spans="2:13" ht="15" x14ac:dyDescent="0.25">
      <c r="B24" s="26"/>
      <c r="C24" s="22"/>
      <c r="D24" s="27"/>
      <c r="J24" s="1"/>
      <c r="K24" s="1">
        <f>SUM(J22:J23)</f>
        <v>123888</v>
      </c>
    </row>
    <row r="25" spans="2:13" ht="15" x14ac:dyDescent="0.25">
      <c r="B25" s="26" t="s">
        <v>154</v>
      </c>
      <c r="C25" s="22"/>
      <c r="D25" s="32">
        <f>D16-SUM(D18:D23)</f>
        <v>8147</v>
      </c>
      <c r="I25" s="16" t="s">
        <v>310</v>
      </c>
      <c r="M25">
        <f>1293563+217666</f>
        <v>1511229</v>
      </c>
    </row>
    <row r="26" spans="2:13" ht="15.75" thickBot="1" x14ac:dyDescent="0.3">
      <c r="B26" s="28"/>
      <c r="C26" s="29"/>
      <c r="D26" s="30"/>
      <c r="I26" s="1" t="s">
        <v>271</v>
      </c>
      <c r="J26" s="1">
        <f>1068+2920+1343+1307+2372+2562+2314+2562</f>
        <v>16448</v>
      </c>
      <c r="K26" s="71" t="s">
        <v>148</v>
      </c>
    </row>
    <row r="27" spans="2:13" ht="15" x14ac:dyDescent="0.25">
      <c r="I27" t="s">
        <v>272</v>
      </c>
      <c r="J27" s="70">
        <f>2480+2562+2480+2562</f>
        <v>10084</v>
      </c>
      <c r="K27" s="1"/>
    </row>
    <row r="28" spans="2:13" ht="15" x14ac:dyDescent="0.25">
      <c r="I28" s="76" t="s">
        <v>286</v>
      </c>
      <c r="J28" s="70">
        <f>J27*3</f>
        <v>30252</v>
      </c>
    </row>
    <row r="29" spans="2:13" ht="15" x14ac:dyDescent="0.25">
      <c r="I29" s="1"/>
      <c r="J29" s="1"/>
      <c r="K29" s="1">
        <f>SUM(J27:J28)</f>
        <v>40336</v>
      </c>
    </row>
    <row r="30" spans="2:13" ht="15.75" thickBot="1" x14ac:dyDescent="0.3">
      <c r="I30" s="34"/>
      <c r="J30" s="1"/>
      <c r="K30" s="1"/>
    </row>
    <row r="31" spans="2:13" ht="15" x14ac:dyDescent="0.25">
      <c r="B31" s="23" t="s">
        <v>299</v>
      </c>
      <c r="C31" s="24"/>
      <c r="D31" s="24"/>
      <c r="E31" s="24"/>
      <c r="F31" s="25"/>
      <c r="J31" s="1"/>
      <c r="K31" s="1"/>
    </row>
    <row r="32" spans="2:13" ht="15" x14ac:dyDescent="0.25">
      <c r="B32" s="26"/>
      <c r="C32" s="22"/>
      <c r="D32" s="77" t="s">
        <v>300</v>
      </c>
      <c r="E32" s="77" t="s">
        <v>301</v>
      </c>
      <c r="F32" s="27"/>
      <c r="J32" s="1"/>
      <c r="K32" s="1"/>
    </row>
    <row r="33" spans="2:13" ht="15" x14ac:dyDescent="0.25">
      <c r="B33" s="26" t="s">
        <v>304</v>
      </c>
      <c r="C33" s="22"/>
      <c r="D33" s="22">
        <v>33500</v>
      </c>
      <c r="E33" s="22">
        <v>13410</v>
      </c>
      <c r="F33" s="27"/>
      <c r="J33" s="53" t="s">
        <v>317</v>
      </c>
      <c r="K33" s="53" t="s">
        <v>318</v>
      </c>
      <c r="L33" s="53" t="s">
        <v>319</v>
      </c>
    </row>
    <row r="34" spans="2:13" ht="15" x14ac:dyDescent="0.25">
      <c r="B34" s="26" t="s">
        <v>289</v>
      </c>
      <c r="C34" s="22"/>
      <c r="D34" s="22">
        <f>D33*7</f>
        <v>234500</v>
      </c>
      <c r="E34" s="22">
        <f>E33*4+D33*3</f>
        <v>154140</v>
      </c>
      <c r="F34" s="27">
        <f>15000+15000+15500+16000+33500</f>
        <v>95000</v>
      </c>
      <c r="I34" s="84" t="s">
        <v>315</v>
      </c>
      <c r="J34" s="85">
        <v>69.09</v>
      </c>
      <c r="K34">
        <v>20.47</v>
      </c>
      <c r="L34">
        <v>21.93</v>
      </c>
      <c r="M34" t="s">
        <v>321</v>
      </c>
    </row>
    <row r="35" spans="2:13" ht="15" x14ac:dyDescent="0.25">
      <c r="B35" s="26" t="s">
        <v>290</v>
      </c>
      <c r="C35" s="22"/>
      <c r="D35" s="78">
        <f>'Loan &amp; IT'!D6</f>
        <v>154140</v>
      </c>
      <c r="E35" s="78">
        <f>'Loan &amp; IT'!D6</f>
        <v>154140</v>
      </c>
      <c r="F35" s="64"/>
      <c r="I35" s="119" t="s">
        <v>313</v>
      </c>
      <c r="J35">
        <v>52.02</v>
      </c>
      <c r="K35">
        <v>16.920000000000002</v>
      </c>
      <c r="L35">
        <v>21.7</v>
      </c>
      <c r="M35" t="s">
        <v>320</v>
      </c>
    </row>
    <row r="36" spans="2:13" ht="15" x14ac:dyDescent="0.25">
      <c r="B36" s="26" t="s">
        <v>291</v>
      </c>
      <c r="C36" s="22"/>
      <c r="D36" s="22">
        <f>D34-D35</f>
        <v>80360</v>
      </c>
      <c r="E36" s="22">
        <f>E34-E35</f>
        <v>0</v>
      </c>
      <c r="F36" s="27"/>
      <c r="I36" s="1" t="s">
        <v>314</v>
      </c>
      <c r="J36">
        <v>35.22</v>
      </c>
      <c r="K36">
        <v>15.1</v>
      </c>
      <c r="L36">
        <v>18.16</v>
      </c>
      <c r="M36" t="s">
        <v>322</v>
      </c>
    </row>
    <row r="37" spans="2:13" ht="15" x14ac:dyDescent="0.25">
      <c r="B37" s="26"/>
      <c r="C37" s="22"/>
      <c r="D37" s="22"/>
      <c r="E37" s="22"/>
      <c r="F37" s="27"/>
      <c r="I37" t="s">
        <v>316</v>
      </c>
      <c r="J37">
        <v>33.69</v>
      </c>
      <c r="K37">
        <v>13.61</v>
      </c>
      <c r="L37">
        <v>18.11</v>
      </c>
      <c r="M37" t="s">
        <v>323</v>
      </c>
    </row>
    <row r="38" spans="2:13" ht="15" x14ac:dyDescent="0.25">
      <c r="B38" s="26" t="s">
        <v>292</v>
      </c>
      <c r="C38" s="22"/>
      <c r="D38" s="22">
        <f>D36*11%</f>
        <v>8839.6</v>
      </c>
      <c r="E38" s="22">
        <f>E36*11%</f>
        <v>0</v>
      </c>
      <c r="F38" s="27"/>
    </row>
    <row r="39" spans="2:13" ht="15" x14ac:dyDescent="0.25">
      <c r="B39" s="26" t="s">
        <v>293</v>
      </c>
      <c r="C39" s="22"/>
      <c r="D39" s="79">
        <f>10%*D38</f>
        <v>883.96</v>
      </c>
      <c r="E39" s="79">
        <f>10%*E38</f>
        <v>0</v>
      </c>
      <c r="F39" s="118"/>
      <c r="G39" s="81" t="s">
        <v>302</v>
      </c>
    </row>
    <row r="40" spans="2:13" ht="15" x14ac:dyDescent="0.25">
      <c r="B40" s="26"/>
      <c r="C40" s="22"/>
      <c r="D40" s="22"/>
      <c r="E40" s="22"/>
      <c r="F40" s="27"/>
    </row>
    <row r="41" spans="2:13" ht="15" x14ac:dyDescent="0.25">
      <c r="B41" s="26" t="s">
        <v>294</v>
      </c>
      <c r="C41" s="22"/>
      <c r="D41" s="22">
        <v>1500</v>
      </c>
      <c r="E41" s="22">
        <f>D33-E33+1500</f>
        <v>21590</v>
      </c>
      <c r="F41" s="27"/>
    </row>
    <row r="42" spans="2:13" ht="15" x14ac:dyDescent="0.25">
      <c r="B42" s="26" t="s">
        <v>295</v>
      </c>
      <c r="C42" s="22"/>
      <c r="D42" s="22">
        <v>1500</v>
      </c>
      <c r="E42" s="22">
        <f>D42</f>
        <v>1500</v>
      </c>
      <c r="F42" s="27"/>
    </row>
    <row r="43" spans="2:13" ht="15" x14ac:dyDescent="0.25">
      <c r="B43" s="26"/>
      <c r="C43" s="22"/>
      <c r="D43" s="22"/>
      <c r="E43" s="22"/>
      <c r="F43" s="27"/>
    </row>
    <row r="44" spans="2:13" ht="15" x14ac:dyDescent="0.25">
      <c r="B44" s="26" t="s">
        <v>296</v>
      </c>
      <c r="C44" s="22"/>
      <c r="D44" s="22">
        <f>D41*4+D42*3</f>
        <v>10500</v>
      </c>
      <c r="E44" s="22">
        <f>E41*4+E42*3</f>
        <v>90860</v>
      </c>
      <c r="F44" s="22">
        <f>4000*3+5000</f>
        <v>17000</v>
      </c>
    </row>
    <row r="45" spans="2:13" ht="15" x14ac:dyDescent="0.25">
      <c r="B45" s="26" t="s">
        <v>297</v>
      </c>
      <c r="C45" s="31">
        <v>0.1</v>
      </c>
      <c r="D45" s="80">
        <f>C45*D44</f>
        <v>1050</v>
      </c>
      <c r="E45" s="80">
        <f>$C$45*E44</f>
        <v>9086</v>
      </c>
      <c r="F45" s="80">
        <f>$C$45*F44</f>
        <v>1700</v>
      </c>
    </row>
    <row r="46" spans="2:13" ht="15" x14ac:dyDescent="0.25">
      <c r="B46" s="26" t="s">
        <v>298</v>
      </c>
      <c r="C46" s="31">
        <v>0.13</v>
      </c>
      <c r="D46" s="80">
        <f>C46*D44</f>
        <v>1365</v>
      </c>
      <c r="E46" s="80">
        <f>$C$46*E44</f>
        <v>11811.800000000001</v>
      </c>
      <c r="F46" s="80">
        <f>6000*25%+6000*19%+5000*20%</f>
        <v>3640</v>
      </c>
    </row>
    <row r="47" spans="2:13" ht="15.75" thickBot="1" x14ac:dyDescent="0.3">
      <c r="B47" s="28"/>
      <c r="C47" s="83" t="s">
        <v>303</v>
      </c>
      <c r="D47" s="82">
        <f>D46+D45</f>
        <v>2415</v>
      </c>
      <c r="E47" s="82">
        <f>E46+E45</f>
        <v>20897.800000000003</v>
      </c>
      <c r="F47" s="82">
        <f>F46+F45</f>
        <v>5340</v>
      </c>
      <c r="J47">
        <f>3644+463+1107+569</f>
        <v>5783</v>
      </c>
    </row>
    <row r="49" spans="2:10" x14ac:dyDescent="0.2">
      <c r="J49" s="114"/>
    </row>
    <row r="52" spans="2:10" x14ac:dyDescent="0.2">
      <c r="B52" s="106" t="s">
        <v>349</v>
      </c>
      <c r="C52" t="s">
        <v>350</v>
      </c>
    </row>
    <row r="53" spans="2:10" x14ac:dyDescent="0.2">
      <c r="B53" s="106" t="s">
        <v>351</v>
      </c>
      <c r="C53" t="s">
        <v>352</v>
      </c>
      <c r="J53" s="114"/>
    </row>
    <row r="54" spans="2:10" x14ac:dyDescent="0.2">
      <c r="B54" s="106" t="s">
        <v>353</v>
      </c>
      <c r="C54" t="s">
        <v>496</v>
      </c>
    </row>
    <row r="55" spans="2:10" x14ac:dyDescent="0.2">
      <c r="B55" s="106" t="s">
        <v>354</v>
      </c>
      <c r="C55" t="s">
        <v>446</v>
      </c>
      <c r="D55" t="s">
        <v>497</v>
      </c>
    </row>
    <row r="56" spans="2:10" x14ac:dyDescent="0.2">
      <c r="B56" s="107" t="s">
        <v>355</v>
      </c>
      <c r="C56" t="s">
        <v>446</v>
      </c>
      <c r="D56" t="s">
        <v>497</v>
      </c>
    </row>
    <row r="57" spans="2:10" x14ac:dyDescent="0.2">
      <c r="B57" s="107" t="s">
        <v>356</v>
      </c>
      <c r="C57" t="s">
        <v>446</v>
      </c>
      <c r="D57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House options</vt:lpstr>
      <vt:lpstr>Book Bucket lists</vt:lpstr>
      <vt:lpstr>Blr sightseeing</vt:lpstr>
      <vt:lpstr>Internet</vt:lpstr>
      <vt:lpstr>Work contacts</vt:lpstr>
      <vt:lpstr>Idea repo</vt:lpstr>
      <vt:lpstr>Job &amp; Info Portals</vt:lpstr>
      <vt:lpstr>Loan &amp; 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CHANDRA  KURAPATI</dc:creator>
  <cp:lastModifiedBy>mach</cp:lastModifiedBy>
  <dcterms:created xsi:type="dcterms:W3CDTF">2014-07-30T12:56:47Z</dcterms:created>
  <dcterms:modified xsi:type="dcterms:W3CDTF">2015-01-26T14:23:38Z</dcterms:modified>
</cp:coreProperties>
</file>